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wnloads\Năm 2025\SPS 2026\280\"/>
    </mc:Choice>
  </mc:AlternateContent>
  <bookViews>
    <workbookView xWindow="-105" yWindow="-105" windowWidth="23250" windowHeight="12450" firstSheet="16" activeTab="19"/>
  </bookViews>
  <sheets>
    <sheet name="1. Động vật thủy sinh" sheetId="1" r:id="rId1"/>
    <sheet name="2. Gia cầm" sheetId="2" r:id="rId2"/>
    <sheet name="3. Thức ăn và phụ gia có nguồn " sheetId="3" r:id="rId3"/>
    <sheet name="4. Các sản phẩm động vật không " sheetId="4" r:id="rId4"/>
    <sheet name="5. Dược liệu Trung Quốc có nguồ" sheetId="5" r:id="rId5"/>
    <sheet name="6. Động vật trên cạn và vật liệ" sheetId="6" r:id="rId6"/>
    <sheet name="7. Vật liệu sinh học" sheetId="7" r:id="rId7"/>
    <sheet name="8.Ngũ cốc" sheetId="8" r:id="rId8"/>
    <sheet name="9. Cây giống" sheetId="9" r:id="rId9"/>
    <sheet name="10. Vật liệu TT" sheetId="10" r:id="rId10"/>
    <sheet name="11. Phân bón có nguồn gốc thực " sheetId="11" r:id="rId11"/>
    <sheet name="12. Thức ăn CN nguồn thực vật" sheetId="12" r:id="rId12"/>
    <sheet name="13. Sản phẩm thực vật chế biến" sheetId="13" r:id="rId13"/>
    <sheet name="14. Trái cây tươi" sheetId="14" r:id="rId14"/>
    <sheet name="15. Rau tươi" sheetId="15" r:id="rId15"/>
    <sheet name="16. Dược liệu thực vật Trung Qu" sheetId="16" r:id="rId16"/>
    <sheet name="17. Gia vị có nguồn gốc thực vậ" sheetId="17" r:id="rId17"/>
    <sheet name="18. Sản phẩm có nguồn gốc TV" sheetId="18" r:id="rId18"/>
    <sheet name="19. Lá thuốc lá" sheetId="19" r:id="rId19"/>
    <sheet name="20. Khác" sheetId="20" r:id="rId20"/>
  </sheets>
  <calcPr calcId="162913"/>
</workbook>
</file>

<file path=xl/calcChain.xml><?xml version="1.0" encoding="utf-8"?>
<calcChain xmlns="http://schemas.openxmlformats.org/spreadsheetml/2006/main">
  <c r="D43" i="17" l="1"/>
  <c r="D405" i="4"/>
  <c r="D341" i="4"/>
  <c r="D277" i="4"/>
  <c r="D213" i="4"/>
  <c r="D149" i="4"/>
  <c r="D428" i="4"/>
  <c r="D364" i="4"/>
  <c r="D300" i="4"/>
  <c r="D236" i="4"/>
  <c r="D172" i="4"/>
  <c r="D25" i="17"/>
  <c r="D451" i="4"/>
  <c r="D387" i="4"/>
  <c r="D323" i="4"/>
  <c r="D259" i="4"/>
  <c r="D195" i="4"/>
  <c r="D131" i="4"/>
  <c r="D40" i="17"/>
  <c r="D402" i="4"/>
  <c r="D338" i="4"/>
  <c r="D274" i="4"/>
  <c r="D210" i="4"/>
  <c r="D146" i="4"/>
  <c r="D417" i="4"/>
  <c r="D353" i="4"/>
  <c r="D289" i="4"/>
  <c r="D225" i="4"/>
  <c r="D161" i="4"/>
  <c r="D6" i="17"/>
  <c r="D432" i="4"/>
  <c r="D368" i="4"/>
  <c r="D304" i="4"/>
  <c r="D240" i="4"/>
  <c r="D176" i="4"/>
  <c r="D21" i="17"/>
  <c r="D447" i="4"/>
  <c r="D383" i="4"/>
  <c r="D319" i="4"/>
  <c r="D255" i="4"/>
  <c r="D191" i="4"/>
  <c r="D127" i="4"/>
  <c r="D36" i="17"/>
  <c r="D398" i="4"/>
  <c r="D334" i="4"/>
  <c r="D270" i="4"/>
  <c r="D206" i="4"/>
  <c r="D142" i="4"/>
  <c r="D35" i="17"/>
  <c r="D397" i="4"/>
  <c r="D333" i="4"/>
  <c r="D269" i="4"/>
  <c r="D205" i="4"/>
  <c r="D141" i="4"/>
  <c r="D420" i="4"/>
  <c r="D356" i="4"/>
  <c r="D292" i="4"/>
  <c r="D228" i="4"/>
  <c r="D164" i="4"/>
  <c r="D17" i="17"/>
  <c r="D443" i="4"/>
  <c r="D379" i="4"/>
  <c r="D315" i="4"/>
  <c r="D251" i="4"/>
  <c r="D187" i="4"/>
  <c r="D123" i="4"/>
  <c r="D32" i="17"/>
  <c r="D394" i="4"/>
  <c r="D330" i="4"/>
  <c r="D266" i="4"/>
  <c r="D202" i="4"/>
  <c r="D138" i="4"/>
  <c r="D409" i="4"/>
  <c r="D345" i="4"/>
  <c r="D281" i="4"/>
  <c r="D217" i="4"/>
  <c r="D153" i="4"/>
  <c r="D424" i="4"/>
  <c r="D360" i="4"/>
  <c r="D296" i="4"/>
  <c r="D232" i="4"/>
  <c r="D168" i="4"/>
  <c r="D13" i="17"/>
  <c r="D439" i="4"/>
  <c r="D375" i="4"/>
  <c r="D311" i="4"/>
  <c r="D247" i="4"/>
  <c r="D183" i="4"/>
  <c r="D119" i="4"/>
  <c r="D28" i="17"/>
  <c r="D390" i="4"/>
  <c r="D326" i="4"/>
  <c r="D262" i="4"/>
  <c r="D198" i="4"/>
  <c r="D134" i="4"/>
  <c r="D27" i="17"/>
  <c r="D389" i="4"/>
  <c r="D325" i="4"/>
  <c r="D261" i="4"/>
  <c r="D197" i="4"/>
  <c r="D133" i="4"/>
  <c r="D412" i="4"/>
  <c r="D348" i="4"/>
  <c r="D284" i="4"/>
  <c r="D220" i="4"/>
  <c r="D156" i="4"/>
  <c r="D9" i="17"/>
  <c r="D435" i="4"/>
  <c r="D371" i="4"/>
  <c r="D307" i="4"/>
  <c r="D243" i="4"/>
  <c r="D179" i="4"/>
  <c r="D24" i="17"/>
  <c r="D450" i="4"/>
  <c r="D386" i="4"/>
  <c r="D322" i="4"/>
  <c r="D258" i="4"/>
  <c r="D194" i="4"/>
  <c r="D130" i="4"/>
  <c r="D39" i="17"/>
  <c r="D401" i="4"/>
  <c r="D337" i="4"/>
  <c r="D273" i="4"/>
  <c r="D209" i="4"/>
  <c r="D145" i="4"/>
  <c r="D416" i="4"/>
  <c r="D352" i="4"/>
  <c r="D288" i="4"/>
  <c r="D224" i="4"/>
  <c r="D160" i="4"/>
  <c r="D431" i="4"/>
  <c r="D367" i="4"/>
  <c r="D303" i="4"/>
  <c r="D239" i="4"/>
  <c r="D175" i="4"/>
  <c r="D20" i="17"/>
  <c r="D446" i="4"/>
  <c r="D382" i="4"/>
  <c r="D318" i="4"/>
  <c r="D254" i="4"/>
  <c r="D190" i="4"/>
  <c r="D126" i="4"/>
  <c r="D19" i="17"/>
  <c r="D445" i="4"/>
  <c r="D381" i="4"/>
  <c r="D317" i="4"/>
  <c r="D253" i="4"/>
  <c r="D189" i="4"/>
  <c r="D125" i="4"/>
  <c r="D42" i="17"/>
  <c r="D404" i="4"/>
  <c r="D340" i="4"/>
  <c r="D276" i="4"/>
  <c r="D212" i="4"/>
  <c r="D148" i="4"/>
  <c r="D427" i="4"/>
  <c r="D363" i="4"/>
  <c r="D299" i="4"/>
  <c r="D235" i="4"/>
  <c r="D171" i="4"/>
  <c r="D16" i="17"/>
  <c r="D442" i="4"/>
  <c r="D378" i="4"/>
  <c r="D314" i="4"/>
  <c r="D250" i="4"/>
  <c r="D186" i="4"/>
  <c r="D122" i="4"/>
  <c r="D31" i="17"/>
  <c r="D393" i="4"/>
  <c r="D329" i="4"/>
  <c r="D265" i="4"/>
  <c r="D201" i="4"/>
  <c r="D137" i="4"/>
  <c r="D408" i="4"/>
  <c r="D344" i="4"/>
  <c r="D280" i="4"/>
  <c r="D216" i="4"/>
  <c r="D152" i="4"/>
  <c r="D423" i="4"/>
  <c r="D359" i="4"/>
  <c r="D295" i="4"/>
  <c r="D231" i="4"/>
  <c r="D167" i="4"/>
  <c r="D12" i="17"/>
  <c r="D438" i="4"/>
  <c r="D374" i="4"/>
  <c r="D310" i="4"/>
  <c r="D246" i="4"/>
  <c r="D182" i="4"/>
  <c r="D118" i="4"/>
  <c r="D11" i="17"/>
  <c r="D437" i="4"/>
  <c r="D373" i="4"/>
  <c r="D309" i="4"/>
  <c r="D245" i="4"/>
  <c r="D181" i="4"/>
  <c r="D117" i="4"/>
  <c r="D34" i="17"/>
  <c r="D396" i="4"/>
  <c r="D332" i="4"/>
  <c r="D268" i="4"/>
  <c r="D204" i="4"/>
  <c r="D140" i="4"/>
  <c r="D419" i="4"/>
  <c r="D355" i="4"/>
  <c r="D291" i="4"/>
  <c r="D227" i="4"/>
  <c r="D163" i="4"/>
  <c r="D8" i="17"/>
  <c r="D434" i="4"/>
  <c r="D370" i="4"/>
  <c r="D306" i="4"/>
  <c r="D242" i="4"/>
  <c r="D178" i="4"/>
  <c r="D23" i="17"/>
  <c r="D449" i="4"/>
  <c r="D385" i="4"/>
  <c r="D321" i="4"/>
  <c r="D257" i="4"/>
  <c r="D193" i="4"/>
  <c r="D129" i="4"/>
  <c r="D38" i="17"/>
  <c r="D400" i="4"/>
  <c r="D336" i="4"/>
  <c r="D272" i="4"/>
  <c r="D208" i="4"/>
  <c r="D144" i="4"/>
  <c r="D16" i="4"/>
  <c r="D415" i="4"/>
  <c r="D351" i="4"/>
  <c r="D287" i="4"/>
  <c r="D223" i="4"/>
  <c r="D159" i="4"/>
  <c r="D430" i="4"/>
  <c r="D366" i="4"/>
  <c r="D302" i="4"/>
  <c r="D238" i="4"/>
  <c r="D174" i="4"/>
  <c r="D429" i="4"/>
  <c r="D365" i="4"/>
  <c r="D301" i="4"/>
  <c r="D237" i="4"/>
  <c r="D173" i="4"/>
  <c r="D26" i="17"/>
  <c r="D452" i="4"/>
  <c r="D388" i="4"/>
  <c r="D324" i="4"/>
  <c r="D260" i="4"/>
  <c r="D196" i="4"/>
  <c r="D132" i="4"/>
  <c r="D411" i="4"/>
  <c r="D347" i="4"/>
  <c r="D283" i="4"/>
  <c r="D219" i="4"/>
  <c r="D155" i="4"/>
  <c r="D426" i="4"/>
  <c r="D362" i="4"/>
  <c r="D298" i="4"/>
  <c r="D234" i="4"/>
  <c r="D170" i="4"/>
  <c r="D15" i="17"/>
  <c r="D441" i="4"/>
  <c r="D377" i="4"/>
  <c r="D313" i="4"/>
  <c r="D249" i="4"/>
  <c r="D185" i="4"/>
  <c r="D121" i="4"/>
  <c r="D30" i="17"/>
  <c r="D392" i="4"/>
  <c r="D328" i="4"/>
  <c r="D264" i="4"/>
  <c r="D200" i="4"/>
  <c r="D136" i="4"/>
  <c r="D407" i="4"/>
  <c r="D343" i="4"/>
  <c r="D279" i="4"/>
  <c r="D215" i="4"/>
  <c r="D151" i="4"/>
  <c r="D422" i="4"/>
  <c r="D358" i="4"/>
  <c r="D294" i="4"/>
  <c r="D230" i="4"/>
  <c r="D166" i="4"/>
  <c r="D421" i="4"/>
  <c r="D357" i="4"/>
  <c r="D293" i="4"/>
  <c r="D229" i="4"/>
  <c r="D165" i="4"/>
  <c r="D18" i="17"/>
  <c r="D444" i="4"/>
  <c r="D380" i="4"/>
  <c r="D316" i="4"/>
  <c r="D252" i="4"/>
  <c r="D188" i="4"/>
  <c r="D124" i="4"/>
  <c r="D41" i="17"/>
  <c r="D403" i="4"/>
  <c r="D339" i="4"/>
  <c r="D275" i="4"/>
  <c r="D211" i="4"/>
  <c r="D147" i="4"/>
  <c r="D418" i="4"/>
  <c r="D354" i="4"/>
  <c r="D290" i="4"/>
  <c r="D226" i="4"/>
  <c r="D162" i="4"/>
  <c r="D7" i="17"/>
  <c r="D433" i="4"/>
  <c r="D369" i="4"/>
  <c r="D305" i="4"/>
  <c r="D241" i="4"/>
  <c r="D177" i="4"/>
  <c r="D22" i="17"/>
  <c r="D448" i="4"/>
  <c r="D384" i="4"/>
  <c r="D320" i="4"/>
  <c r="D256" i="4"/>
  <c r="D192" i="4"/>
  <c r="D128" i="4"/>
  <c r="D37" i="17"/>
  <c r="D399" i="4"/>
  <c r="D335" i="4"/>
  <c r="D271" i="4"/>
  <c r="D207" i="4"/>
  <c r="D143" i="4"/>
  <c r="D414" i="4"/>
  <c r="D350" i="4"/>
  <c r="D286" i="4"/>
  <c r="D222" i="4"/>
  <c r="D158" i="4"/>
  <c r="D413" i="4"/>
  <c r="D349" i="4"/>
  <c r="D285" i="4"/>
  <c r="D221" i="4"/>
  <c r="D157" i="4"/>
  <c r="D10" i="17"/>
  <c r="D436" i="4"/>
  <c r="D372" i="4"/>
  <c r="D308" i="4"/>
  <c r="D244" i="4"/>
  <c r="D180" i="4"/>
  <c r="D33" i="17"/>
  <c r="D395" i="4"/>
  <c r="D331" i="4"/>
  <c r="D267" i="4"/>
  <c r="D203" i="4"/>
  <c r="D139" i="4"/>
  <c r="D474" i="4"/>
  <c r="D410" i="4"/>
  <c r="D346" i="4"/>
  <c r="D282" i="4"/>
  <c r="D218" i="4"/>
  <c r="D154" i="4"/>
  <c r="D425" i="4"/>
  <c r="D361" i="4"/>
  <c r="D297" i="4"/>
  <c r="D233" i="4"/>
  <c r="D169" i="4"/>
  <c r="D41" i="4"/>
  <c r="D14" i="17"/>
  <c r="D440" i="4"/>
  <c r="D376" i="4"/>
  <c r="D312" i="4"/>
  <c r="D248" i="4"/>
  <c r="D184" i="4"/>
  <c r="D120" i="4"/>
  <c r="D29" i="17"/>
  <c r="D391" i="4"/>
  <c r="D327" i="4"/>
  <c r="D263" i="4"/>
  <c r="D199" i="4"/>
  <c r="D135" i="4"/>
  <c r="D406" i="4"/>
  <c r="D342" i="4"/>
  <c r="D278" i="4"/>
  <c r="D214" i="4"/>
  <c r="D150" i="4"/>
</calcChain>
</file>

<file path=xl/sharedStrings.xml><?xml version="1.0" encoding="utf-8"?>
<sst xmlns="http://schemas.openxmlformats.org/spreadsheetml/2006/main" count="5413" uniqueCount="5284">
  <si>
    <t>Danh mục sản phẩm nông sản nhập khẩu cần đăng ký kiến nghị chính thức</t>
  </si>
  <si>
    <t>Loại sản phẩm</t>
  </si>
  <si>
    <t>Mã định danh theo quy định</t>
  </si>
  <si>
    <t>水生动物及遗传物质 (Động vật thủy sinh và vật liệu di truyền)</t>
  </si>
  <si>
    <t xml:space="preserve">其他改良种用濒危爬行动物(包括人工繁育的)(乌龟)
</t>
  </si>
  <si>
    <t xml:space="preserve">其他改良种用濒危爬行动物(包括人工繁育的)(草龟)
</t>
  </si>
  <si>
    <t xml:space="preserve">其他改良种用濒危爬行动物(包括人工繁育的)(绿毛龟)
</t>
  </si>
  <si>
    <t xml:space="preserve">其他改良种用濒危爬行动物(包括人工繁育的)(鳖(甲鱼、团鱼))
</t>
  </si>
  <si>
    <t xml:space="preserve">其他改良种用濒危爬行动物(包括人工繁育的)(玳瑁)
</t>
  </si>
  <si>
    <t xml:space="preserve">其他改良种用濒危爬行动物(包括人工繁育的)(鳄龟)
</t>
  </si>
  <si>
    <t xml:space="preserve">其他改良种用濒危爬行动物(包括人工繁育的)(其他龟鳖)
</t>
  </si>
  <si>
    <t xml:space="preserve">其他改良种用非濒危爬行动物(乌龟)
</t>
  </si>
  <si>
    <t xml:space="preserve">其他改良种用非濒危爬行动物(草龟)
</t>
  </si>
  <si>
    <t xml:space="preserve">其他改良种用非濒危爬行动物(绿毛龟)
</t>
  </si>
  <si>
    <t xml:space="preserve">其他改良种用非濒危爬行动物(鳖(甲鱼、团鱼))
</t>
  </si>
  <si>
    <t xml:space="preserve">其他改良种用非濒危爬行动物(玳瑁)
</t>
  </si>
  <si>
    <t xml:space="preserve">其他改良种用非濒危爬行动物(鳄龟)
</t>
  </si>
  <si>
    <t xml:space="preserve">其他改良种用非濒危爬行动物(其他龟鳖)
</t>
  </si>
  <si>
    <t xml:space="preserve">食用濒危龟鳖(包括人工驯养、繁殖的)(乌龟)
</t>
  </si>
  <si>
    <t xml:space="preserve">食用濒危龟鳖(包括人工驯养、繁殖的)(草龟)
</t>
  </si>
  <si>
    <t xml:space="preserve">食用濒危龟鳖(包括人工驯养、繁殖的)(绿毛龟)
</t>
  </si>
  <si>
    <t xml:space="preserve">食用濒危龟鳖(包括人工驯养、繁殖的)(鳖(甲鱼、团鱼))
</t>
  </si>
  <si>
    <t xml:space="preserve">食用濒危龟鳖(包括人工驯养、繁殖的)(玳瑁)
</t>
  </si>
  <si>
    <t xml:space="preserve">食用濒危龟鳖(包括人工驯养、繁殖的)(鳄龟)
</t>
  </si>
  <si>
    <t xml:space="preserve">食用濒危龟鳖(包括人工驯养、繁殖的)(其他龟鳖)
</t>
  </si>
  <si>
    <t xml:space="preserve">其他食用龟鳖(包括人工驯养、繁殖的)(乌龟)
</t>
  </si>
  <si>
    <t xml:space="preserve">其他食用龟鳖(包括人工驯养、繁殖的)(草龟)
</t>
  </si>
  <si>
    <t xml:space="preserve">其他食用龟鳖(包括人工驯养、繁殖的)(绿毛龟)
</t>
  </si>
  <si>
    <t xml:space="preserve">其他食用龟鳖(包括人工驯养、繁殖的)(鳖(甲鱼、团鱼))
</t>
  </si>
  <si>
    <t>Các loài rùa và ba ba khác có thể ăn được (bao gồm cả những loài được nuôi và nhân giống nhân tạo) (rùa (rùa mai mềm, rùa mai mềm))</t>
  </si>
  <si>
    <t xml:space="preserve">其他食用龟鳖(包括人工驯养、繁殖的)(玳瑁)
</t>
  </si>
  <si>
    <t xml:space="preserve">其他食用龟鳖(包括人工驯养、繁殖的)(鳄龟)
</t>
  </si>
  <si>
    <t xml:space="preserve">其他食用龟鳖(包括人工驯养、繁殖的)(其他龟鳖)
</t>
  </si>
  <si>
    <t xml:space="preserve">其他爬行动物(包括人工驯养、繁殖的)(乌龟)
</t>
  </si>
  <si>
    <t xml:space="preserve">其他爬行动物(包括人工驯养、繁殖的)(草龟)
</t>
  </si>
  <si>
    <t xml:space="preserve">其他爬行动物(包括人工驯养、繁殖的)(绿毛龟)
</t>
  </si>
  <si>
    <t xml:space="preserve">其他爬行动物(包括人工驯养、繁殖的)(鳖(甲鱼、团鱼))
</t>
  </si>
  <si>
    <t xml:space="preserve">其他爬行动物(包括人工驯养、繁殖的)(玳瑁)
</t>
  </si>
  <si>
    <t xml:space="preserve">其他爬行动物(包括人工驯养、繁殖的)(鳄龟)
</t>
  </si>
  <si>
    <t xml:space="preserve">其他爬行动物(包括人工驯养、繁殖的)(其他龟鳖)
</t>
  </si>
  <si>
    <t xml:space="preserve">改良种用濒危蛙苗(牛蛙苗)
</t>
  </si>
  <si>
    <t xml:space="preserve">改良种用濒危蛙苗(青蛙苗)
</t>
  </si>
  <si>
    <t xml:space="preserve">改良种用濒危蛙苗(金线蛙苗)
</t>
  </si>
  <si>
    <t xml:space="preserve">改良种用濒危蛙苗(棘胸蛙苗)
</t>
  </si>
  <si>
    <t xml:space="preserve">改良种用濒危蛙苗(其他蛙苗)
</t>
  </si>
  <si>
    <t xml:space="preserve">其他改良种用蛙苗(牛蛙苗)
</t>
  </si>
  <si>
    <t xml:space="preserve">其他改良种用蛙苗(青蛙苗)
</t>
  </si>
  <si>
    <t xml:space="preserve">其他改良种用蛙苗(金线蛙苗)
</t>
  </si>
  <si>
    <t xml:space="preserve">其他改良种用蛙苗(棘胸蛙苗)
</t>
  </si>
  <si>
    <t xml:space="preserve">其他改良种用蛙苗(其他蛙苗)
</t>
  </si>
  <si>
    <t xml:space="preserve">其他濒危动物(包括人工驯养、繁殖的)(牛蛙)
</t>
  </si>
  <si>
    <t xml:space="preserve">其他濒危动物(包括人工驯养、繁殖的)(青蛙)
</t>
  </si>
  <si>
    <t xml:space="preserve">其他濒危动物(包括人工驯养、繁殖的)(金线蛙)
</t>
  </si>
  <si>
    <t xml:space="preserve">其他濒危动物(包括人工驯养、繁殖的)(棘胸蛙)
</t>
  </si>
  <si>
    <t xml:space="preserve">其他濒危动物(包括人工驯养、繁殖的)(其他蛙)
</t>
  </si>
  <si>
    <t xml:space="preserve">其他濒危动物(包括人工驯养、繁殖的)(大鲵(娃娃鱼))
</t>
  </si>
  <si>
    <t xml:space="preserve">其他濒危动物(包括人工驯养、繁殖的)(小鲵)
</t>
  </si>
  <si>
    <t xml:space="preserve">其他濒危动物(包括人工驯养、繁殖的)(蟾蜍)
</t>
  </si>
  <si>
    <t xml:space="preserve">其他濒危动物(包括人工驯养、繁殖的)(蝾螈)
</t>
  </si>
  <si>
    <t xml:space="preserve">其他濒危动物(包括人工驯养、繁殖的)(鱼螈)
</t>
  </si>
  <si>
    <t>Các loài động vật có nguy cơ tuyệt chủng khác (bao gồm cả những loài được nuôi và nhân giống trong điều kiện nuôi nhốt) (Ichthyosaurus)</t>
  </si>
  <si>
    <t xml:space="preserve">其他动物(牛蛙)
</t>
  </si>
  <si>
    <t xml:space="preserve">其他动物(青蛙)
</t>
  </si>
  <si>
    <t xml:space="preserve">其他动物(金线蛙)
</t>
  </si>
  <si>
    <t xml:space="preserve">其他动物(棘胸蛙)
</t>
  </si>
  <si>
    <t xml:space="preserve">其他动物(其他蛙)
</t>
  </si>
  <si>
    <t xml:space="preserve">其他动物(大鲵(娃娃鱼))
</t>
  </si>
  <si>
    <t>Các loài động vật khác (kỳ nhông khổng lồ)</t>
  </si>
  <si>
    <t xml:space="preserve">其他动物(小鲵)
</t>
  </si>
  <si>
    <t xml:space="preserve">其他动物(蟾蜍)
</t>
  </si>
  <si>
    <t xml:space="preserve">其他动物(蝾螈)
</t>
  </si>
  <si>
    <t xml:space="preserve">其他动物(鱼螈)
</t>
  </si>
  <si>
    <t xml:space="preserve">观赏用濒危淡水鱼(淡水养殖热带鱼)
</t>
  </si>
  <si>
    <t xml:space="preserve">观赏用濒危淡水鱼(淡水捕捞热带鱼)
</t>
  </si>
  <si>
    <t xml:space="preserve">观赏用濒危淡水鱼(其他观赏鱼)
</t>
  </si>
  <si>
    <t xml:space="preserve">淡水鱼观赏鱼种苗(濒危除外)(淡水养殖热带鱼)
</t>
  </si>
  <si>
    <t xml:space="preserve">淡水鱼观赏鱼种苗(濒危除外)(淡水捕捞热带鱼)
</t>
  </si>
  <si>
    <t xml:space="preserve">淡水鱼观赏鱼种苗(濒危除外)(其他观赏鱼)
</t>
  </si>
  <si>
    <t xml:space="preserve">观赏用其他淡水鱼(种苗除外)(淡水养殖热带鱼)
</t>
  </si>
  <si>
    <t xml:space="preserve">观赏用其他淡水鱼(种苗除外)(淡水捕捞热带鱼)
</t>
  </si>
  <si>
    <t xml:space="preserve">观赏用其他淡水鱼(种苗除外)(其他观赏鱼)
</t>
  </si>
  <si>
    <t xml:space="preserve">观赏用濒危非淡水鱼(海水养殖热带鱼)
</t>
  </si>
  <si>
    <t xml:space="preserve">观赏用濒危非淡水鱼(海水捕捞热带鱼)
</t>
  </si>
  <si>
    <t xml:space="preserve">观赏用濒危非淡水鱼(其他观赏鱼)
</t>
  </si>
  <si>
    <t xml:space="preserve">非淡水观赏鱼种苗(濒危除外)(海水养殖热带鱼)
</t>
  </si>
  <si>
    <t xml:space="preserve">非淡水观赏鱼种苗(濒危除外)(海水捕捞热带鱼)
</t>
  </si>
  <si>
    <t xml:space="preserve">非淡水观赏鱼种苗(濒危除外)(其他观赏鱼)
</t>
  </si>
  <si>
    <t xml:space="preserve">观赏用其他非淡水鱼(种苗除外)(海水养殖热带鱼)
</t>
  </si>
  <si>
    <t xml:space="preserve">观赏用其他非淡水鱼(种苗除外)(海水捕捞热带鱼)
</t>
  </si>
  <si>
    <t xml:space="preserve">观赏用其他非淡水鱼(种苗除外)(其他观赏鱼)
</t>
  </si>
  <si>
    <t xml:space="preserve">鳟鱼(河鳟、虹鳟、克拉克大麻哈鱼、阿瓜大麻哈鱼、吉雨大麻哈鱼、亚利桑那大麻哈鱼、金腹大麻哈鱼)鱼苗
</t>
  </si>
  <si>
    <t xml:space="preserve">其他活鳟鱼(河鳟、虹鳟、克拉克大麻哈鱼、阿瓜大麻哈鱼、吉雨大麻哈鱼、亚利桑那大麻哈鱼、金腹大麻哈鱼)
</t>
  </si>
  <si>
    <t>花鳗鲡鱼苗</t>
  </si>
  <si>
    <t>Cá chình hoa con</t>
  </si>
  <si>
    <t>欧洲鳗鲡鱼苗</t>
  </si>
  <si>
    <t xml:space="preserve">鳗鱼(鳗鲡属)鱼苗(濒危除外)(种用鳗鲡)
</t>
  </si>
  <si>
    <t xml:space="preserve">鳗鱼(鳗鲡属)鱼苗(濒危除外)(海鳗)
</t>
  </si>
  <si>
    <t>花鳗鲡</t>
  </si>
  <si>
    <t>欧洲鳗鲡</t>
  </si>
  <si>
    <t xml:space="preserve">其他活鳗鱼(鳗鲡属)(种用鳗鲡)
</t>
  </si>
  <si>
    <t xml:space="preserve">其他活鳗鱼(鳗鲡属)(食用鳗鲡)
</t>
  </si>
  <si>
    <t xml:space="preserve">其他活鳗鱼(鳗鲡属)(海鳗)
</t>
  </si>
  <si>
    <t>鲤属鱼鱼苗</t>
  </si>
  <si>
    <t>Cá chép con</t>
  </si>
  <si>
    <t xml:space="preserve">其他鲤科鱼(鲫属、草鱼、鲢属、鲮属、青鱼、卡特拉鲃、野鲮属、哈氏纹唇鱼、何氏细须鲃、鲂属)鱼苗
</t>
  </si>
  <si>
    <t>Các loài cá chép con khác (Cá chép Carassius, Cá chép cỏ, Cá chép bạc, Cá chép Muscovy, Cá chép đen, Cá Catalpa, Cá chép Muscovy hoang dã, Cá Barracuda harzianum, Cá Barracuda hessiensis, Cá trắm)</t>
  </si>
  <si>
    <t xml:space="preserve">其他鲤科鱼(鲤属、鲫属、草鱼、鲢属、鲮属、青鱼、卡特拉鲃、野鲮属、哈氏纹唇鱼、何氏细须鲃、鲂属)
</t>
  </si>
  <si>
    <t>Các loài cá chép khác (Cyprinus, Cá chép, Cá chép cỏ, Cá chép bạc, Cá chép Muscovy, Cá chép đen, Catalpa, Cá chép Muscovy hoang dã, Barracuda harzianii, Barbelus humilis và Cá trắm)</t>
  </si>
  <si>
    <t>大西洋及太平洋蓝鳍金枪鱼鱼苗</t>
  </si>
  <si>
    <t>大西洋蓝鳍金枪鱼</t>
  </si>
  <si>
    <t>太平洋蓝鳍金枪鱼</t>
  </si>
  <si>
    <t xml:space="preserve">南方蓝鳍金枪鱼鱼苗(Thunnus maccoyii)
</t>
  </si>
  <si>
    <t xml:space="preserve">其他南方蓝鳍金枪鱼(Thunnusmaccoyii)
</t>
  </si>
  <si>
    <t>Các loài cá ngừ vây xanh phương Nam khác (Thunnus maccoyii)</t>
  </si>
  <si>
    <t xml:space="preserve">鲈鱼种苗(淡水鲈鱼)
</t>
  </si>
  <si>
    <t xml:space="preserve">鲈鱼种苗(海水鲈鱼)
</t>
  </si>
  <si>
    <t>鲟鱼种苗</t>
  </si>
  <si>
    <t>Cá tầm con</t>
  </si>
  <si>
    <t xml:space="preserve">其他濒危鱼苗(其他淡水鱼)
</t>
  </si>
  <si>
    <t>Các loài cá con khác đang bị đe dọa (các loài cá nước ngọt khác)</t>
  </si>
  <si>
    <t xml:space="preserve">其他濒危鱼苗(其他海水鱼)
</t>
  </si>
  <si>
    <t xml:space="preserve">其他濒危鱼苗(其他观赏鱼)
</t>
  </si>
  <si>
    <t xml:space="preserve">其他濒危鱼苗(其他鱼)
</t>
  </si>
  <si>
    <t xml:space="preserve">其他鱼苗(濒危除外)(草鱼)
</t>
  </si>
  <si>
    <t xml:space="preserve">其他鱼苗(濒危除外)(鳙鱼(胖头鱼))
</t>
  </si>
  <si>
    <t xml:space="preserve">其他鱼苗(濒危除外)(鲢鱼)
</t>
  </si>
  <si>
    <t xml:space="preserve">其他鱼苗(濒危除外)(青鱼)
</t>
  </si>
  <si>
    <t xml:space="preserve">其他鱼苗(濒危除外)(鲶鱼(鲇鱼))
</t>
  </si>
  <si>
    <t xml:space="preserve">其他鱼苗(濒危除外)(武昌鱼)
</t>
  </si>
  <si>
    <t xml:space="preserve">其他鱼苗(濒危除外)(大马哈鱼)
</t>
  </si>
  <si>
    <t xml:space="preserve">其他鱼苗(濒危除外)(黄鳝)
</t>
  </si>
  <si>
    <t xml:space="preserve">其他鱼苗(濒危除外)(泥鳅)
</t>
  </si>
  <si>
    <t xml:space="preserve">其他鱼苗(濒危除外)(鲫鱼)
</t>
  </si>
  <si>
    <t xml:space="preserve">其他鱼苗(濒危除外)(牛头鮰鱼)
</t>
  </si>
  <si>
    <t xml:space="preserve">其他鱼苗(濒危除外)(斑点叉尾鮰鱼)
</t>
  </si>
  <si>
    <t xml:space="preserve">其他鱼苗(濒危除外)(黄蜡鲳鱼(狮鼻鲳鱼参))
</t>
  </si>
  <si>
    <t>Các loài cá con khác (không bao gồm các loài có nguy cơ tuyệt chủng) (Cá chim vàng (Cá chim mũi sư tử))</t>
  </si>
  <si>
    <t xml:space="preserve">其他鱼苗(濒危除外)(多瑙哲罗鱼)
</t>
  </si>
  <si>
    <t xml:space="preserve">其他鱼苗(濒危除外)(其他淡水鱼)
</t>
  </si>
  <si>
    <t xml:space="preserve">其他鱼苗(濒危除外)(海鳗)
</t>
  </si>
  <si>
    <t xml:space="preserve">其他鱼苗(濒危除外)(鲽鱼)
</t>
  </si>
  <si>
    <t xml:space="preserve">其他鱼苗(濒危除外)(红鱼(似石首鱼))
</t>
  </si>
  <si>
    <t xml:space="preserve">其他鱼苗(濒危除外)(牙鲆鱼)
</t>
  </si>
  <si>
    <t xml:space="preserve">其他鱼苗(濒危除外)(石斑鱼)
</t>
  </si>
  <si>
    <t xml:space="preserve">其他鱼苗(濒危除外)(大鲮鲆鱼)
</t>
  </si>
  <si>
    <t xml:space="preserve">其他鱼苗(濒危除外)(带鱼)
</t>
  </si>
  <si>
    <t xml:space="preserve">其他鱼苗(濒危除外)(鳎鱼)
</t>
  </si>
  <si>
    <t xml:space="preserve">其他鱼苗(濒危除外)(鲑鱼)
</t>
  </si>
  <si>
    <t xml:space="preserve">其他鱼苗(濒危除外)(金枪鱼)
</t>
  </si>
  <si>
    <t xml:space="preserve">其他鱼苗(濒危除外)(鲱鱼)
</t>
  </si>
  <si>
    <t xml:space="preserve">其他鱼苗(濒危除外)(鲣鱼)
</t>
  </si>
  <si>
    <t xml:space="preserve">其他鱼苗(濒危除外)(沙丁鱼)
</t>
  </si>
  <si>
    <t xml:space="preserve">其他鱼苗(濒危除外)(黄鱼)
</t>
  </si>
  <si>
    <t>Các loài cá con khác (trừ các loài có nguy cơ tuyệt chủng) (Cá croaker vàng)</t>
  </si>
  <si>
    <t xml:space="preserve">其他鱼苗(濒危除外)(鲨鱼)
</t>
  </si>
  <si>
    <t xml:space="preserve">其他鱼苗(濒危除外)(鲭鱼)
</t>
  </si>
  <si>
    <t xml:space="preserve">其他鱼苗(濒危除外)(鯷鱼)
</t>
  </si>
  <si>
    <t xml:space="preserve">其他鱼苗(濒危除外)(鳕鱼)
</t>
  </si>
  <si>
    <t xml:space="preserve">其他鱼苗(濒危除外)(鲳鱼)
</t>
  </si>
  <si>
    <t xml:space="preserve">其他鱼苗(濒危除外)(卡拉白鱼)
</t>
  </si>
  <si>
    <t>Các loài cá con khác (trừ các loài có nguy cơ tuyệt chủng) (Carabinieri)</t>
  </si>
  <si>
    <t xml:space="preserve">其他鱼苗(濒危除外)(其他海水鱼)
</t>
  </si>
  <si>
    <t xml:space="preserve">其他鱼苗(濒危除外)(金鱼)
</t>
  </si>
  <si>
    <t xml:space="preserve">其他鱼苗(濒危除外)(锦鲤)
</t>
  </si>
  <si>
    <t xml:space="preserve">其他鱼苗(濒危除外)(其他鱼)
</t>
  </si>
  <si>
    <t>活罗非鱼</t>
  </si>
  <si>
    <t xml:space="preserve">活的鲀(其他淡水鱼)
</t>
  </si>
  <si>
    <t xml:space="preserve">活的鲀(其他海水鱼)
</t>
  </si>
  <si>
    <t xml:space="preserve">活的鲀(其他观赏鱼)
</t>
  </si>
  <si>
    <t>活的濒危鲤科鱼</t>
  </si>
  <si>
    <t>Cá chép sống thuộc họ Cyprinidae, đang có nguy cơ tuyệt chủng.</t>
  </si>
  <si>
    <t xml:space="preserve">活的其他鲤科鱼(鲤科鱼(鲤属、鲫属、草鱼、鲢属、鲮属、青鱼、卡特拉鲃、野鲮属、哈氏纹唇鱼、何氏细须鲃、鲂属)除外)
</t>
  </si>
  <si>
    <t xml:space="preserve">其他濒危活鱼(其他淡水鱼)
</t>
  </si>
  <si>
    <t xml:space="preserve">其他濒危活鱼(其他海水鱼)
</t>
  </si>
  <si>
    <t xml:space="preserve">其他濒危活鱼(其他观赏鱼)
</t>
  </si>
  <si>
    <t xml:space="preserve">其他濒危活鱼(其他鱼)
</t>
  </si>
  <si>
    <t xml:space="preserve">其他活鱼(草鱼)
</t>
  </si>
  <si>
    <t xml:space="preserve">其他活鱼(鳙鱼(胖头鱼))
</t>
  </si>
  <si>
    <t xml:space="preserve">其他活鱼(鲢鱼)
</t>
  </si>
  <si>
    <t xml:space="preserve">其他活鱼(青鱼)
</t>
  </si>
  <si>
    <t xml:space="preserve">其他活鱼(淡水鲈鱼)
</t>
  </si>
  <si>
    <t xml:space="preserve">其他活鱼(鲶鱼(鲇鱼))
</t>
  </si>
  <si>
    <t xml:space="preserve">其他活鱼(武昌鱼)
</t>
  </si>
  <si>
    <t xml:space="preserve">其他活鱼(大马哈鱼)
</t>
  </si>
  <si>
    <t xml:space="preserve">其他活鱼(黄鳝)
</t>
  </si>
  <si>
    <t xml:space="preserve">其他活鱼(泥鳅)
</t>
  </si>
  <si>
    <t xml:space="preserve">其他活鱼(鲫鱼)
</t>
  </si>
  <si>
    <t xml:space="preserve">其他活鱼(鲟鱼)
</t>
  </si>
  <si>
    <t xml:space="preserve">其他活鱼(牛头鮰鱼)
</t>
  </si>
  <si>
    <t xml:space="preserve">其他活鱼(斑点叉尾鮰鱼)
</t>
  </si>
  <si>
    <t xml:space="preserve">其他活鱼(黄蜡鲳鱼(狮鼻鲳鱼参))
</t>
  </si>
  <si>
    <t xml:space="preserve">其他活鱼(罗非鱼)
</t>
  </si>
  <si>
    <t xml:space="preserve">其他活鱼(多瑙哲罗鱼)
</t>
  </si>
  <si>
    <t xml:space="preserve">其他活鱼(其他淡水鱼)
</t>
  </si>
  <si>
    <t xml:space="preserve">其他活鱼(海鳗)
</t>
  </si>
  <si>
    <t xml:space="preserve">其他活鱼(鲽鱼)
</t>
  </si>
  <si>
    <t xml:space="preserve">其他活鱼(红鱼(似石首鱼))
</t>
  </si>
  <si>
    <t xml:space="preserve">其他活鱼(牙鲆鱼)
</t>
  </si>
  <si>
    <t xml:space="preserve">其他活鱼(石斑鱼)
</t>
  </si>
  <si>
    <t xml:space="preserve">其他活鱼(大鲮鲆鱼)
</t>
  </si>
  <si>
    <t xml:space="preserve">其他活鱼(海水鲈鱼)
</t>
  </si>
  <si>
    <t xml:space="preserve">其他活鱼(带鱼)
</t>
  </si>
  <si>
    <t xml:space="preserve">其他活鱼(鳎鱼)
</t>
  </si>
  <si>
    <t xml:space="preserve">其他活鱼(鲑鱼)
</t>
  </si>
  <si>
    <t xml:space="preserve">其他活鱼(金枪鱼)
</t>
  </si>
  <si>
    <t xml:space="preserve">其他活鱼(鲱鱼)
</t>
  </si>
  <si>
    <t xml:space="preserve">其他活鱼(鲣鱼)
</t>
  </si>
  <si>
    <t xml:space="preserve">其他活鱼(沙丁鱼)
</t>
  </si>
  <si>
    <t xml:space="preserve">其他活鱼(黄鱼)
</t>
  </si>
  <si>
    <t xml:space="preserve">其他活鱼(鲨鱼)
</t>
  </si>
  <si>
    <t xml:space="preserve">其他活鱼(鲭鱼)
</t>
  </si>
  <si>
    <t xml:space="preserve">其他活鱼(鯷鱼)
</t>
  </si>
  <si>
    <t xml:space="preserve">其他活鱼(鳕鱼)
</t>
  </si>
  <si>
    <t xml:space="preserve">其他活鱼(鲳鱼)
</t>
  </si>
  <si>
    <t xml:space="preserve">其他活鱼(卡拉白鱼)
</t>
  </si>
  <si>
    <t xml:space="preserve">其他活鱼(其他海水鱼)
</t>
  </si>
  <si>
    <t xml:space="preserve">其他活鱼(金鱼)
</t>
  </si>
  <si>
    <t xml:space="preserve">其他活鱼(锦鲤)
</t>
  </si>
  <si>
    <t xml:space="preserve">其他活鱼(其他鱼)
</t>
  </si>
  <si>
    <t>岩礁虾及其他龙虾种苗</t>
  </si>
  <si>
    <t>Tôm rạn đá và tôm hùm giống khác</t>
  </si>
  <si>
    <t>活、鲜或冷的带壳或去壳岩礁虾和其他龙虾(真龙虾属、龙虾属、岩龙虾属)(活龙虾)</t>
  </si>
  <si>
    <t>活、鲜或冷的带壳或去壳岩礁虾和其他龙虾(真龙虾属、龙虾属、岩龙虾属)(仅限活锦绣龙虾)</t>
  </si>
  <si>
    <t xml:space="preserve">螯龙虾(螯龙虾属)种苗
</t>
  </si>
  <si>
    <t xml:space="preserve">活、鲜或冷的带壳或去壳螯龙虾(螯龙虾属)(活螯虾)
</t>
  </si>
  <si>
    <t>Tôm hùm sống, tươi hoặc ướp lạnh (có hoặc không có vỏ) (Tôm hùm sống)</t>
  </si>
  <si>
    <t xml:space="preserve">蟹种苗(青蟹)
</t>
  </si>
  <si>
    <t xml:space="preserve">蟹种苗(梭子蟹)
</t>
  </si>
  <si>
    <t xml:space="preserve">蟹种苗(其他海水虾蟹)
</t>
  </si>
  <si>
    <t xml:space="preserve">蟹种苗(中华绒螯蟹(大闸蟹))
</t>
  </si>
  <si>
    <t xml:space="preserve">蟹种苗(其他淡水虾蟹)
</t>
  </si>
  <si>
    <t xml:space="preserve">活、鲜或冷的带壳或去壳中华绒螯蟹(活的中华绒螯蟹(大闸蟹))
</t>
  </si>
  <si>
    <t xml:space="preserve">活、鲜或冷的带壳或去壳梭子蟹(活的梭子蟹)
</t>
  </si>
  <si>
    <t xml:space="preserve">活、鲜或冷的金霸王蟹(帝王蟹)、毛蟹、仿石蟹(仿岩蟹)、堪察加拟石蟹、短足拟石蟹、扁足拟石蟹、雪蟹、日本雪蟹(其他海水虾蟹))
</t>
  </si>
  <si>
    <t xml:space="preserve">活、鲜或冷的金霸王蟹(帝王蟹)、毛蟹、仿石蟹(仿岩蟹)、堪察加拟石蟹、短足拟石蟹、扁足拟石蟹、雪蟹、日本雪蟹(活的金霸王蟹(帝王蟹))
</t>
  </si>
  <si>
    <t xml:space="preserve">活、鲜或冷的金霸王蟹(帝王蟹)、毛蟹、仿石蟹(仿岩蟹)、堪察加拟石蟹、短足拟石蟹、扁足拟石蟹、雪蟹、日本雪蟹(活的毛蟹)
</t>
  </si>
  <si>
    <t>Cua hoàng đế, cua lông, cua đá (còn gọi là cua đá Kamchatka), cua đá chân ngắn, cua đá chân bẹt, cua tuyết và cua tuyết Nhật Bản (cua lông sống), còn tươi hoặc ướp lạnh.</t>
  </si>
  <si>
    <t xml:space="preserve">活、鲜或冷的金霸王蟹(帝王蟹)、毛蟹、仿石蟹(仿岩蟹)、堪察加拟石蟹、短足拟石蟹、扁足拟石蟹、雪蟹、日本雪蟹(活的雪蟹)
</t>
  </si>
  <si>
    <t>Cua hoàng đế, cua lông, cua đá (còn gọi là cua đá Kamchatka), cua đá chân ngắn, cua đá chân bẹt, cua tuyết và cua tuyết Nhật Bản còn sống, tươi hoặc ướp lạnh.</t>
  </si>
  <si>
    <t xml:space="preserve">活、鲜或冷的金霸王蟹(帝王蟹)、毛蟹、仿石蟹(仿岩蟹)、堪察加拟石蟹、短足拟石蟹、扁足拟石蟹、雪蟹、日本雪蟹(活的仿石蟹、拟石蟹)
</t>
  </si>
  <si>
    <t>Cua hoàng đế, cua lông, cua đá (còn gọi là cua đá Kamchatka), cua đá chân ngắn, cua đá chân bẹt, cua tuyết, cua tuyết Nhật Bản (cua đá sống/cua đá giả) còn sống, tươi hoặc ướp lạnh.</t>
  </si>
  <si>
    <t xml:space="preserve">其他活、鲜或冷的带壳或去壳蟹(活的青蟹)
</t>
  </si>
  <si>
    <t>其他活、鲜或冷的带壳或去壳蟹(活的其他海水虾蟹)</t>
  </si>
  <si>
    <t>其他活、鲜或冷的带壳或去壳蟹(活的其他观赏用海水虾蟹)</t>
  </si>
  <si>
    <t>其他活、鲜或冷的带壳或去壳蟹(活的其他观赏用淡水虾蟹)</t>
  </si>
  <si>
    <t>挪威海螯虾种苗</t>
  </si>
  <si>
    <t>Tôm càng Na Uy giống</t>
  </si>
  <si>
    <t xml:space="preserve">其他活、鲜或冷的带壳或去壳挪威海螯虾(活挪威海螯虾)
</t>
  </si>
  <si>
    <t xml:space="preserve">冷水小虾及对虾(长额虾属、褐虾)种苗(长额虾属种苗)
</t>
  </si>
  <si>
    <t xml:space="preserve">冷水小虾及对虾(长额虾属、褐虾)种苗(褐虾种苗)
</t>
  </si>
  <si>
    <t xml:space="preserve">活的冷水小虾及对虾(长额虾属、褐虾)(种苗除外)(活的其他海水虾蟹)
</t>
  </si>
  <si>
    <t xml:space="preserve">活的冷水小虾及对虾(长额虾属、褐虾)(种苗除外)(活的其他淡水虾蟹)
</t>
  </si>
  <si>
    <t xml:space="preserve">活的冷水小虾及对虾(长额虾属、褐虾)(种苗除外)(活的其他甲壳动物)
</t>
  </si>
  <si>
    <t>Tôm và tép nước lạnh còn sống (không bao gồm tôm giống) (và các loài giáp xác còn sống khác).</t>
  </si>
  <si>
    <t xml:space="preserve">其他小虾及对虾种苗(南美白对虾)
</t>
  </si>
  <si>
    <t xml:space="preserve">其他小虾及对虾种苗(斑节对虾)
</t>
  </si>
  <si>
    <t xml:space="preserve">其他小虾及对虾种苗(其他对虾)
</t>
  </si>
  <si>
    <t xml:space="preserve">其他小虾及对虾种苗(其他海水虾蟹)
</t>
  </si>
  <si>
    <t xml:space="preserve">其他小虾及对虾种苗(罗氏沼虾苗)
</t>
  </si>
  <si>
    <t xml:space="preserve">活、鲜或冷的对虾(对虾属)；其他活的小虾(对虾属除外)(种苗除外)(活的南美白对虾)
</t>
  </si>
  <si>
    <t xml:space="preserve">活、鲜或冷的对虾(对虾属)；其他活的小虾(对虾属除外)(种苗除外)(活的斑节对虾)
</t>
  </si>
  <si>
    <t xml:space="preserve">活、鲜或冷的对虾(对虾属)；其他活的小虾(对虾属除外)(种苗除外)(活的其他对虾)
</t>
  </si>
  <si>
    <t xml:space="preserve">活、鲜或冷的对虾(对虾属)；其他活的小虾(对虾属除外)(种苗除外)(活的其他海水虾蟹)
</t>
  </si>
  <si>
    <t xml:space="preserve">活、鲜或冷的对虾(对虾属)；其他活的小虾(对虾属除外)(种苗除外)(活的日本沼虾(青虾))
</t>
  </si>
  <si>
    <t xml:space="preserve">活、鲜或冷的对虾(对虾属)；其他活的小虾(对虾属除外)(种苗除外)(活的罗氏沼虾(马来沼虾))
</t>
  </si>
  <si>
    <t xml:space="preserve">活、鲜或冷的对虾(对虾属)；其他活的小虾(对虾属除外)(种苗除外)(活的其他淡水虾蟹)
</t>
  </si>
  <si>
    <t xml:space="preserve">活、鲜或冷的对虾(对虾属)；其他活的小虾(对虾属除外)(种苗除外)(活的虾蛄)
</t>
  </si>
  <si>
    <t xml:space="preserve">活、鲜或冷的对虾(对虾属)；其他活的小虾(对虾属除外)(种苗除外)(活的糠虾)
</t>
  </si>
  <si>
    <t xml:space="preserve">活、鲜或冷的对虾(对虾属)；其他活的小虾(对虾属除外)(种苗除外)(活的其他甲壳动物)
</t>
  </si>
  <si>
    <t xml:space="preserve">其他甲壳动物种苗(其他海水虾蟹)
</t>
  </si>
  <si>
    <t xml:space="preserve">其他甲壳动物种苗(日本沼虾(青虾))
</t>
  </si>
  <si>
    <t xml:space="preserve">其他甲壳动物种苗(罗氏沼虾(马来沼虾))
</t>
  </si>
  <si>
    <t xml:space="preserve">其他甲壳动物种苗(中华小长臂虾)
</t>
  </si>
  <si>
    <t xml:space="preserve">其他甲壳动物种苗(其他淡水虾蟹)
</t>
  </si>
  <si>
    <t xml:space="preserve">其他甲壳动物种苗(虾蛄)
</t>
  </si>
  <si>
    <t xml:space="preserve">其他甲壳动物种苗(糠虾)
</t>
  </si>
  <si>
    <t xml:space="preserve">其他甲壳动物种苗(其他甲壳动物)
</t>
  </si>
  <si>
    <t xml:space="preserve">其他活、鲜、冷的带壳或去壳甲壳动物(活的其他淡水虾蟹)
</t>
  </si>
  <si>
    <t xml:space="preserve">其他活、鲜、冷的带壳或去壳甲壳动物(其他海水虾蟹)
</t>
  </si>
  <si>
    <t xml:space="preserve">其他活、鲜、冷的带壳或去壳甲壳动物(虾蛄)
</t>
  </si>
  <si>
    <t xml:space="preserve">其他活、鲜、冷的带壳或去壳甲壳动物(其他活的甲壳动物)
</t>
  </si>
  <si>
    <t xml:space="preserve">其他活、鲜、冷的牡蛎(蚝)(活的牡蛎(蚝))
</t>
  </si>
  <si>
    <t xml:space="preserve">扇贝及其他扇贝科软体动物的种苗(养殖)
</t>
  </si>
  <si>
    <t xml:space="preserve">扇贝及其他扇贝科软体动物的种苗(野生)
</t>
  </si>
  <si>
    <t>Sò điệp và các loài động vật thân mềm khác được đánh bắt tự nhiên.</t>
  </si>
  <si>
    <t xml:space="preserve">活、鲜、冷的扇贝(扇贝属、栉孔扇贝属、巨扇贝属)(种苗除外)(活的扇贝)
</t>
  </si>
  <si>
    <t xml:space="preserve">其他活、鲜、冷的扇贝科的软体动物(种苗除外)(其他活的扇贝科软体动物)
</t>
  </si>
  <si>
    <t>贻贝种苗</t>
  </si>
  <si>
    <t>其他活贻贝</t>
  </si>
  <si>
    <t>Các loài trai sống khác</t>
  </si>
  <si>
    <t xml:space="preserve">墨鱼及鱿鱼种苗(乌贼(墨鱼))
</t>
  </si>
  <si>
    <t xml:space="preserve">墨鱼及鱿鱼种苗(鱿鱼)
</t>
  </si>
  <si>
    <t xml:space="preserve">其他活、鲜、冷的墨鱼(乌贼属、巨粒僧头乌贼、耳乌贼属)及鱿鱼(柔鱼属、枪乌贼属、双柔鱼属、拟乌贼属)(活的乌贼(墨鱼))
</t>
  </si>
  <si>
    <t xml:space="preserve">其他活、鲜、冷的墨鱼(乌贼属、巨粒僧头乌贼、耳乌贼属)及鱿鱼(柔鱼属、枪乌贼属、双柔鱼属、拟乌贼属)(活的鱿鱼)
</t>
  </si>
  <si>
    <t xml:space="preserve">其他活、鲜、冷的墨鱼及鱿鱼(活的乌贼(墨鱼))
</t>
  </si>
  <si>
    <t xml:space="preserve">其他活、鲜、冷的墨鱼及鱿鱼(活的鱿鱼)
</t>
  </si>
  <si>
    <t xml:space="preserve">活、鲜、冷章鱼(活的章鱼)
</t>
  </si>
  <si>
    <t xml:space="preserve">濒危蜗牛及螺种苗，海螺除外(田螺)
</t>
  </si>
  <si>
    <t xml:space="preserve">濒危蜗牛及螺种苗，海螺除外(蜗牛)
</t>
  </si>
  <si>
    <t xml:space="preserve">蜗牛及螺种苗，海螺除外(濒危除外)(田螺)
</t>
  </si>
  <si>
    <t xml:space="preserve">蜗牛及螺种苗，海螺除外(濒危除外)(蜗牛)
</t>
  </si>
  <si>
    <t xml:space="preserve">其他濒危蜗牛及螺，海螺除外(田螺)
</t>
  </si>
  <si>
    <t xml:space="preserve">其他濒危蜗牛及螺，海螺除外(蜗牛)
</t>
  </si>
  <si>
    <t xml:space="preserve">其他活、鲜、冷、冻、干、盐腌或盐渍的蜗牛及螺，海螺除外(包括熏制的带壳或去壳的，不论在熏制前或熏制过程中是否烹煮)(活的田螺)
</t>
  </si>
  <si>
    <t xml:space="preserve">其他活、鲜、冷、冻、干、盐腌或盐渍的蜗牛及螺，海螺除外(包括熏制的带壳或去壳的，不论在熏制前或熏制过程中是否烹煮)(活的蜗牛)
</t>
  </si>
  <si>
    <t>砗磲的种苗</t>
  </si>
  <si>
    <t xml:space="preserve">蛤、鸟蛤及舟贝种苗(濒危除外)
</t>
  </si>
  <si>
    <t xml:space="preserve">活、鲜、冷蛤(活的其他海水贝)
</t>
  </si>
  <si>
    <t xml:space="preserve">活、鲜、冷蛤(活的其他淡水贝)
</t>
  </si>
  <si>
    <t xml:space="preserve">活、鲜、冷蛤(活的其他软体及其他水生无脊椎动物)
</t>
  </si>
  <si>
    <t xml:space="preserve">活、鲜、冷砗磲(活的砗磲)
</t>
  </si>
  <si>
    <t xml:space="preserve">活、鲜、冷的粗饰蚶(活的)
</t>
  </si>
  <si>
    <t xml:space="preserve">活、鲜、冷鸟蛤及舟贝(蚶科、北极蛤科、鸟蛤科、斧蛤科、缝栖蛤科、蛤蜊科中带蛤科、海螂科、双带蛤科、截蛏科、竹蛏科、帘蛤科)(活的文蛤)
</t>
  </si>
  <si>
    <t xml:space="preserve">活、鲜、冷鸟蛤及舟贝(蚶科、北极蛤科、鸟蛤科、斧蛤科、缝栖蛤科、蛤蜊科中带蛤科、海螂科、双带蛤科、截蛏科、竹蛏科、帘蛤科)(活的食用杂色蛤)
</t>
  </si>
  <si>
    <t xml:space="preserve">活、鲜、冷鸟蛤及舟贝(蚶科、北极蛤科、鸟蛤科、斧蛤科、缝栖蛤科、蛤蜊科中带蛤科、海螂科、双带蛤科、截蛏科、竹蛏科、帘蛤科)(活的紫石房蛤)
</t>
  </si>
  <si>
    <t xml:space="preserve">活、鲜、冷鸟蛤及舟贝(蚶科、北极蛤科、鸟蛤科、斧蛤科、缝栖蛤科、蛤蜊科中带蛤科、海螂科、双带蛤科、截蛏科、竹蛏科、帘蛤科)(活的毛蚶(赤贝))
</t>
  </si>
  <si>
    <t xml:space="preserve">活、鲜、冷鸟蛤及舟贝(蚶科、北极蛤科、鸟蛤科、斧蛤科、缝栖蛤科、蛤蜊科中带蛤科、海螂科、双带蛤科、截蛏科、竹蛏科、帘蛤科)(活的泥蚶)
</t>
  </si>
  <si>
    <t xml:space="preserve">活、鲜、冷鸟蛤及舟贝(蚶科、北极蛤科、鸟蛤科、斧蛤科、缝栖蛤科、蛤蜊科中带蛤科、海螂科、双带蛤科、截蛏科、竹蛏科、帘蛤科)(活的缢蛏)
</t>
  </si>
  <si>
    <t xml:space="preserve">活、鲜、冷鸟蛤及舟贝(蚶科、北极蛤科、鸟蛤科、斧蛤科、缝栖蛤科、蛤蜊科中带蛤科、海螂科、双带蛤科、截蛏科、竹蛏科、帘蛤科)(活的其他鸟蛤及舟贝)
</t>
  </si>
  <si>
    <t xml:space="preserve">鲍鱼(鲍属)种苗
</t>
  </si>
  <si>
    <t xml:space="preserve">活、鲜、冷的鲍鱼(鲍属)(活的鲍鱼)
</t>
  </si>
  <si>
    <t xml:space="preserve">凤螺(凤螺属)种苗
</t>
  </si>
  <si>
    <t xml:space="preserve">活、鲜或冷的其他凤螺(凤螺属)(活的)
</t>
  </si>
  <si>
    <t xml:space="preserve">大珠母贝的种苗(其他海水贝)
</t>
  </si>
  <si>
    <t xml:space="preserve">大珠母贝的种苗(其他淡水贝)
</t>
  </si>
  <si>
    <t xml:space="preserve">濒危软体动物的种苗(其他海水贝)
</t>
  </si>
  <si>
    <t xml:space="preserve">濒危软体动物的种苗(其他淡水贝)
</t>
  </si>
  <si>
    <t xml:space="preserve">濒危软体动物的种苗(其他棘皮动物)
</t>
  </si>
  <si>
    <t xml:space="preserve">濒危软体动物的种苗(其他软体及其他水生无脊椎动物)
</t>
  </si>
  <si>
    <t xml:space="preserve">其他软体动物的种苗(毛蚶(赤贝))
</t>
  </si>
  <si>
    <t>Các loài sò con khác (sò huyết (vỏ sò hình thuyền))</t>
  </si>
  <si>
    <t xml:space="preserve">其他软体动物的种苗(泥蚶)
</t>
  </si>
  <si>
    <t xml:space="preserve">其他软体动物的种苗(文蛤)
</t>
  </si>
  <si>
    <t xml:space="preserve">其他软体动物的种苗(杂色蛤苗)
</t>
  </si>
  <si>
    <t xml:space="preserve">其他软体动物的种苗(大竹蛏)
</t>
  </si>
  <si>
    <t xml:space="preserve">其他软体动物的种苗(缢蛏)
</t>
  </si>
  <si>
    <t xml:space="preserve">其他软体动物的种苗(紫石房蛤)
</t>
  </si>
  <si>
    <t xml:space="preserve">其他软体动物的种苗(海螺)
</t>
  </si>
  <si>
    <t xml:space="preserve">其他软体动物的种苗(象拔蚌)
</t>
  </si>
  <si>
    <t xml:space="preserve">其他软体动物的种苗(其他海水贝)
</t>
  </si>
  <si>
    <t xml:space="preserve">其他软体动物的种苗(河蚌)
</t>
  </si>
  <si>
    <t xml:space="preserve">其他软体动物的种苗(河蚬)
</t>
  </si>
  <si>
    <t xml:space="preserve">其他软体动物的种苗(其他淡水贝)
</t>
  </si>
  <si>
    <t xml:space="preserve">其他软体动物的种苗(其他软体及其他水生无脊椎动物)
</t>
  </si>
  <si>
    <t xml:space="preserve">活、鲜、冷大珠母贝(种苗除外)(活的大珠母贝)
</t>
  </si>
  <si>
    <t xml:space="preserve">活、鲜、冷的其他濒危软体动物(种苗除外)(观赏用活的海水螺)
</t>
  </si>
  <si>
    <t xml:space="preserve">活、鲜、冷的其他濒危软体动物(种苗除外)(观赏用活的其他濒危软体动物)
</t>
  </si>
  <si>
    <t xml:space="preserve">活、鲜、冷的其他濒危软体动物(种苗除外)(活的其他濒危软体动物)
</t>
  </si>
  <si>
    <t xml:space="preserve">活、鲜、冷蚬属(种苗除外)(活的)
</t>
  </si>
  <si>
    <t xml:space="preserve">其他活、鲜、冷的软体动物(种苗除外)(活的软体动物)
</t>
  </si>
  <si>
    <t xml:space="preserve">其他活、鲜、冷的软体动物(种苗除外)(活的海螺)
</t>
  </si>
  <si>
    <t>暗色刺参的种苗</t>
  </si>
  <si>
    <t xml:space="preserve">海参(仿刺参、海参纲)种苗(濒危除外)
</t>
  </si>
  <si>
    <t xml:space="preserve">活、鲜或冷的暗色刺参(活的暗色刺参)
</t>
  </si>
  <si>
    <t xml:space="preserve">活、鲜或冷的刺参(活的其他海参)
</t>
  </si>
  <si>
    <t xml:space="preserve">活、鲜或冷的其他海参(仿刺参、海参纲)(活的其他海参)
</t>
  </si>
  <si>
    <t>海胆种苗</t>
  </si>
  <si>
    <t>Nhím biển con</t>
  </si>
  <si>
    <t xml:space="preserve">活、鲜或冷的食用海胆纲(活的海胆纲)
</t>
  </si>
  <si>
    <t>其他活、鲜或冷的海胆(活的海胆)</t>
  </si>
  <si>
    <t>其他活、鲜或冷的海胆（观赏或养殖）</t>
  </si>
  <si>
    <t xml:space="preserve">海蜇(海蜇属)种苗
</t>
  </si>
  <si>
    <t xml:space="preserve">活、鲜或冷的海蜇(海蜇属)(活的海蜇)
</t>
  </si>
  <si>
    <t xml:space="preserve">活、鲜或冷的其他濒危水生无脊椎动物的种苗(甲壳动物及软体动物除外)
</t>
  </si>
  <si>
    <t xml:space="preserve">其他水生无脊椎动物的种苗(甲壳动物及软体动物和其他濒危水生无脊椎动物除外)(甲壳动物及软体动物除外)
</t>
  </si>
  <si>
    <t xml:space="preserve">活、鲜或冷的沙蚕，种苗除外(食用活沙蚕)
</t>
  </si>
  <si>
    <t xml:space="preserve">活、鲜或冷的其他濒危水生无脊椎动物(甲壳动物及软体动物除外)(观赏用活珊瑚)
</t>
  </si>
  <si>
    <t>Các loài động vật không xương sống dưới nước khác đang bị đe dọa (trừ động vật giáp xác và động vật thân mềm), dù còn sống, tươi hay ướp lạnh (bao gồm cả san hô sống dùng cho mục đích trang trí).</t>
  </si>
  <si>
    <t xml:space="preserve">活、鲜或冷的其他濒危水生无脊椎动物(甲壳动物及软体动物除外)(观赏用其他水生无脊椎动物)
</t>
  </si>
  <si>
    <t>Các loài động vật không xương sống dưới nước khác đang bị đe dọa (trừ động vật giáp xác và động vật thân mềm), dù còn sống, tươi hoặc ướp lạnh (các loài động vật không xương sống dưới nước khác dùng cho mục đích trang trí).</t>
  </si>
  <si>
    <t xml:space="preserve">活、鲜或冷的其他濒危水生无脊椎动物(甲壳动物及软体动物除外)(活的其他水生无脊椎动物)
</t>
  </si>
  <si>
    <t>Các loài động vật không xương sống dưới nước khác đang bị đe dọa (trừ động vật giáp xác và động vật thân mềm), dù còn sống, tươi hay ướp lạnh.</t>
  </si>
  <si>
    <t xml:space="preserve">活、鲜或冷的其他水生无脊椎动物(甲壳动物及软体动物除外)(活的珊瑚虫)
</t>
  </si>
  <si>
    <t xml:space="preserve">活、鲜或冷的其他水生无脊椎动物(甲壳动物及软体动物除外)(活的海鞘)
</t>
  </si>
  <si>
    <t xml:space="preserve">活、鲜或冷的其他水生无脊椎动物(甲壳动物及软体动物除外)(活的食用海肠)
</t>
  </si>
  <si>
    <t xml:space="preserve">活、鲜或冷的其他水生无脊椎动物(甲壳动物及软体动物除外)(活的其他食用水生无脊椎动物)
</t>
  </si>
  <si>
    <t xml:space="preserve">活、鲜或冷的其他水生无脊椎动物(甲壳动物及软体动物除外)(活的其他种用观赏水生无脊椎动物)
</t>
  </si>
  <si>
    <t xml:space="preserve">其他鱼苗(濒危除外)(其他受精卵)
</t>
  </si>
  <si>
    <t>其他甲壳动物的种用卵</t>
  </si>
  <si>
    <t>濒危鱼的受精卵</t>
  </si>
  <si>
    <t>Trứng đã thụ tinh của loài cá có nguy cơ tuyệt chủng</t>
  </si>
  <si>
    <t xml:space="preserve">受精鱼卵(包括发眼卵，濒危除外)(鲈鱼卵)
</t>
  </si>
  <si>
    <t xml:space="preserve">受精鱼卵(包括发眼卵，濒危除外)(鲑鱼卵)
</t>
  </si>
  <si>
    <t xml:space="preserve">受精鱼卵(包括发眼卵，濒危除外)(鲟鱼卵)
</t>
  </si>
  <si>
    <t xml:space="preserve">受精鱼卵(包括发眼卵，濒危除外)(牙鲆鱼卵)
</t>
  </si>
  <si>
    <t xml:space="preserve">受精鱼卵(包括发眼卵，濒危除外)(虹鳟鱼卵)
</t>
  </si>
  <si>
    <t xml:space="preserve">受精鱼卵(包括发眼卵，濒危除外)(河豚鱼卵)
</t>
  </si>
  <si>
    <t xml:space="preserve">受精鱼卵(包括发眼卵，濒危除外)(大鲮鲆鱼卵)
</t>
  </si>
  <si>
    <t xml:space="preserve">受精鱼卵(包括发眼卵，濒危除外)(其他受精卵)
</t>
  </si>
  <si>
    <t xml:space="preserve">受精鱼卵(包括发眼卵，濒危除外)(科研用)
</t>
  </si>
  <si>
    <t xml:space="preserve">濒危鱼的非食用产品(包括鱼肚)(受精卵)
</t>
  </si>
  <si>
    <t xml:space="preserve">其他鱼的非食用产品(包括鱼肚)(受精卵)
</t>
  </si>
  <si>
    <t xml:space="preserve">濒危野生动物胚胎(甲鱼受精卵)
</t>
  </si>
  <si>
    <t xml:space="preserve">其他动物胚胎(甲鱼受精卵)
</t>
  </si>
  <si>
    <t xml:space="preserve">其他编号未列名的动物产品(包括不适合供人食用的第一章的死动物)(鳖卵)
</t>
  </si>
  <si>
    <t xml:space="preserve">其他编号未列名的动物产品(包括不适合供人食用的第一章的死动物)(龟卵)
</t>
  </si>
  <si>
    <t>禽鸟及遗传物质 (Chim và vật chất di truyền)</t>
  </si>
  <si>
    <t xml:space="preserve">重量大于185克的改良种用其他家禽(珍珠鸡)
</t>
  </si>
  <si>
    <t>Gia cầm giống cải tiến (gà tây) nặng hơn 185 gram.</t>
  </si>
  <si>
    <t xml:space="preserve">重量大于185克的改良种用其他家禽(鸭)
</t>
  </si>
  <si>
    <t>Các giống gia cầm khác (vịt) được cải tiến, có trọng lượng trên 185 gram.</t>
  </si>
  <si>
    <t xml:space="preserve">重量大于185克的改良种用其他家禽(其他饲养雁形目禽鸟)
</t>
  </si>
  <si>
    <t xml:space="preserve">Các loại gia cầm khác (các loài chim thuộc bộ Anseriformes đã được thuần hóa khác) có trọng lượng trên 185 gram nhằm mục đích cải thiện công tác nhân giống
</t>
  </si>
  <si>
    <t xml:space="preserve">重量大于185克的改良种用其他家禽(其他饲养禽鸟)
</t>
  </si>
  <si>
    <t xml:space="preserve">Các loại gia cầm khác (các loài chim nhà khác) thuộc giống cải tiến, nặng hơn 185 gram.
</t>
  </si>
  <si>
    <t xml:space="preserve">重量大于185克的改良种用其他家禽(其他饲养鸡形目禽鸟)
</t>
  </si>
  <si>
    <t>Các loại gia cầm khác (các loài chim thuộc bộ Galliformes đã được thuần hóa) có trọng lượng hơn 185 gram nhằm mục đích cải thiện công tác nhân giống.</t>
  </si>
  <si>
    <t xml:space="preserve">重量大于185克的改良种用其他家禽(鹅)
</t>
  </si>
  <si>
    <t>Các loại gia cầm khác (ngỗng) được sử dụng để cải thiện giống, có trọng lượng hơn 185 gram.</t>
  </si>
  <si>
    <t xml:space="preserve">重量大于185克的改良种用鸡(种用肉鸡)
</t>
  </si>
  <si>
    <t>Gà giống cải tiến (gà thịt giống) nặng hơn 185 gram.</t>
  </si>
  <si>
    <t xml:space="preserve">重量大于185克的改良种用鸡(种用蛋鸡)
</t>
  </si>
  <si>
    <t>Gà giống cải tiến (gà mái đẻ trứng) có trọng lượng trên 185 gram.</t>
  </si>
  <si>
    <t xml:space="preserve">重量不超过185克的改良种用珍珠鸡
</t>
  </si>
  <si>
    <t xml:space="preserve">Gà sao cải tiến, cân nặng không quá 185 gram
</t>
  </si>
  <si>
    <t xml:space="preserve">重量不超过185克的改良种用鸭
</t>
  </si>
  <si>
    <t xml:space="preserve">Vịt giống cải tiến, trọng lượng không quá 185 gram
</t>
  </si>
  <si>
    <t xml:space="preserve">重量不超过185克的改良种用鸡(种用肉鸡)
</t>
  </si>
  <si>
    <t>Gà giống cải tiến (gà thịt) có trọng lượng không quá 185 gram.</t>
  </si>
  <si>
    <t xml:space="preserve">重量不超过185克的改良种用鸡(种用蛋鸡)
</t>
  </si>
  <si>
    <t>Gà giống cải tiến (gà mái đẻ trứng) có trọng lượng không quá 185 gram.</t>
  </si>
  <si>
    <t xml:space="preserve">重量不超过185克的改良种用火鸡
</t>
  </si>
  <si>
    <t xml:space="preserve">Gà tây giống cải tiến, nặng không quá 185 gram
</t>
  </si>
  <si>
    <t xml:space="preserve">重量不超过185克的改良种用鹅
</t>
  </si>
  <si>
    <t xml:space="preserve">Giống ngỗng được cải tiến, cân nặng không quá 185 gram
</t>
  </si>
  <si>
    <t>食用乳鸽</t>
  </si>
  <si>
    <t>Chim bồ câu non để tiêu thụ</t>
  </si>
  <si>
    <t>食用非濒危野鸭</t>
  </si>
  <si>
    <t>Vịt hoang dã không thuộc loài nguy cấp, có thể ăn được</t>
  </si>
  <si>
    <t xml:space="preserve">其他鸵鸟、鸸鹋(鸵鸟)
</t>
  </si>
  <si>
    <t>Các loài đà điểu và chim emu khác.</t>
  </si>
  <si>
    <t xml:space="preserve">其他鸵鸟、鸸鹋(鸸鹋)
</t>
  </si>
  <si>
    <t xml:space="preserve">Các loài đà điểu và chim emu khác
</t>
  </si>
  <si>
    <t xml:space="preserve">其他食用鸟(其他饲养雁形目禽鸟)
</t>
  </si>
  <si>
    <t xml:space="preserve">Các loài chim khác dùng làm thực phẩm (các loài chim thuộc bộ Anseriformes khác được nuôi để làm thực phẩm)
</t>
  </si>
  <si>
    <t xml:space="preserve">其他食用鸟(其他饲养禽鸟)
</t>
  </si>
  <si>
    <t xml:space="preserve">Các loài chim khác dùng làm thức ăn (các loài chim nhà khác)
</t>
  </si>
  <si>
    <t xml:space="preserve">其他食用鸟(其他饲养鸡形目禽鸟)
</t>
  </si>
  <si>
    <t>Các loài chim khác dùng làm thực phẩm (các loài chim thuộc bộ Galliformes khác được nuôi để thuần hóa)</t>
  </si>
  <si>
    <t xml:space="preserve">其他食用濒危鸟(包括人工驯养、繁殖的)(雉(山鸡))
</t>
  </si>
  <si>
    <t>Các loài chim quý hiếm khác được tiêu thụ (bao gồm cả những loài được nuôi và nhân giống trong điều kiện nuôi nhốt) (gà lôi)</t>
  </si>
  <si>
    <t xml:space="preserve">其他食用濒危鸟(包括人工驯养、繁殖的)(鹧鸪)
</t>
  </si>
  <si>
    <t xml:space="preserve">Các loài chim quý hiếm khác được tiêu thụ (bao gồm cả những loài được nuôi và nhân giống trong điều kiện nuôi nhốt) (gà gô)
</t>
  </si>
  <si>
    <t xml:space="preserve">其他食用濒危鸟(包括人工驯养、繁殖的)(乌骨鸡)
</t>
  </si>
  <si>
    <t xml:space="preserve">Các loài chim quý hiếm khác được tiêu thụ (bao gồm cả những loài được nuôi và nhân giống trong điều kiện nuôi nhốt) (Gà xương tơ)
</t>
  </si>
  <si>
    <t xml:space="preserve">其他食用濒危鸟(包括人工驯养、繁殖的)(其他野生鸡形目禽鸟)
</t>
  </si>
  <si>
    <t xml:space="preserve">Các loài chim quý hiếm khác được dùng làm thực phẩm (bao gồm cả những loài được nuôi và nhân giống trong điều kiện nuôi nhốt) (các loài chim hoang dã thuộc bộ Galliformes khác)
</t>
  </si>
  <si>
    <t xml:space="preserve">其他食用濒危鸟(包括人工驯养、繁殖的)(鹌鹑)
</t>
  </si>
  <si>
    <t xml:space="preserve">Các loài chim quý hiếm khác dùng làm thực phẩm (bao gồm cả những loài được nuôi và nhân giống trong điều kiện nuôi nhốt) (chim cút)
</t>
  </si>
  <si>
    <t xml:space="preserve">其他鸟(其他饲养雁形目禽鸟)
</t>
  </si>
  <si>
    <t xml:space="preserve">Các loài chim khác (các loài chim thuộc bộ Anseriformes đã được thuần hóa khác)
</t>
  </si>
  <si>
    <t xml:space="preserve">其他鸟(其他饲养禽鸟)
</t>
  </si>
  <si>
    <t xml:space="preserve">Các loài chim khác (các loài chim nhà khác)
</t>
  </si>
  <si>
    <t xml:space="preserve">其他鸟(其他饲养鸡形目禽鸟)
</t>
  </si>
  <si>
    <t xml:space="preserve">Các loài chim khác (các loài chim thuộc bộ Galliformes đã được thuần hóa khác)
</t>
  </si>
  <si>
    <t>其他改良种用的鸟</t>
  </si>
  <si>
    <t>Các giống chim được cải tiến khác</t>
  </si>
  <si>
    <t xml:space="preserve">其他改良种用濒危鸟(包括人工驯养、繁殖的)(雉(山鸡))
</t>
  </si>
  <si>
    <t>Các loài chim quý hiếm khác được cải tiến (bao gồm cả những loài được nhân giống và nuôi dưỡng nhân tạo) (gà lôi)</t>
  </si>
  <si>
    <t xml:space="preserve">其他改良种用濒危鸟(包括人工驯养、繁殖的)(鹧鸪)
</t>
  </si>
  <si>
    <t xml:space="preserve">Các loài chim quý hiếm khác được cải tiến (bao gồm cả những loài được nuôi nhốt) (gà gô)
</t>
  </si>
  <si>
    <t xml:space="preserve">其他改良种用濒危鸟(包括人工驯养、繁殖的)(乌骨鸡)
</t>
  </si>
  <si>
    <t>Các giống chim quý hiếm được cải tiến khác (bao gồm cả những giống được lai tạo và nuôi dưỡng nhân tạo) (Gà xương tơ)</t>
  </si>
  <si>
    <t xml:space="preserve">其他改良种用濒危鸟(包括人工驯养、繁殖的)(鸸鹋)
</t>
  </si>
  <si>
    <t xml:space="preserve">Các loài chim quý hiếm khác được cải tiến (bao gồm cả những loài được nuôi nhốt) (đà điểu Emu)
</t>
  </si>
  <si>
    <t xml:space="preserve">其他改良种用濒危鸟(包括人工驯养、繁殖的)(鹌鹑)
</t>
  </si>
  <si>
    <t xml:space="preserve">Các giống chim quý hiếm được cải tiến khác (bao gồm cả những giống được nuôi nhốt) (chim cút)
</t>
  </si>
  <si>
    <t xml:space="preserve">其他孵化用受精禽蛋(濒危禽蛋除外)(鸭种蛋)
</t>
  </si>
  <si>
    <t xml:space="preserve">Các loại trứng gia cầm đã thụ tinh khác dùng để ấp (không bao gồm trứng gia cầm thuộc loài nguy cấp) (trứng vịt ấp)
</t>
  </si>
  <si>
    <t xml:space="preserve">其他孵化用受精禽蛋(濒危禽蛋除外)(鸵鸟种蛋)
</t>
  </si>
  <si>
    <t xml:space="preserve">Các loại trứng gia cầm đã thụ tinh khác dùng để ấp (không bao gồm trứng gia cầm thuộc loài nguy cấp) (trứng đà điểu dùng để ấp)
</t>
  </si>
  <si>
    <t xml:space="preserve">其他孵化用受精禽蛋(濒危禽蛋除外)(其他种蛋)
</t>
  </si>
  <si>
    <t xml:space="preserve">Các loại trứng gia cầm đã thụ tinh khác dùng để ấp (không bao gồm trứng gia cầm thuộc loài nguy cấp) (các loại trứng ấp khác)
</t>
  </si>
  <si>
    <t xml:space="preserve">其他孵化用受精禽蛋(濒危禽蛋除外)(火鸡种蛋)
</t>
  </si>
  <si>
    <t xml:space="preserve">Các loại trứng gia cầm đã thụ tinh khác dùng để ấp (không bao gồm trứng gia cầm thuộc loài nguy cấp) (trứng gà tây dùng để ấp)
</t>
  </si>
  <si>
    <t xml:space="preserve">其他孵化用受精禽蛋(濒危禽蛋除外)(鸽种蛋)
</t>
  </si>
  <si>
    <t xml:space="preserve">Các loại trứng gia cầm đã thụ tinh khác dùng để ấp (không bao gồm trứng gia cầm thuộc loài nguy cấp) (trứng chim bồ câu dùng để ấp)
</t>
  </si>
  <si>
    <t xml:space="preserve">其他孵化用受精禽蛋(濒危禽蛋除外)(鹅种蛋)
</t>
  </si>
  <si>
    <t xml:space="preserve">Các loại trứng gia cầm đã thụ tinh khác dùng để ấp (không bao gồm trứng gia cầm thuộc loài nguy cấp) (trứng ngỗng dùng để ấp)
</t>
  </si>
  <si>
    <t xml:space="preserve">其他孵化用受精濒危禽蛋(鸭种蛋)
</t>
  </si>
  <si>
    <t>Các loại trứng gia cầm quý hiếm khác (trứng vịt giống) đã được thụ tinh để ấp.</t>
  </si>
  <si>
    <t xml:space="preserve">其他孵化用受精濒危禽蛋(鸵鸟种蛋)
</t>
  </si>
  <si>
    <t xml:space="preserve">Các loại trứng gia cầm quý hiếm đã thụ tinh khác dùng để ấp (trứng đà điểu)
</t>
  </si>
  <si>
    <t xml:space="preserve">其他孵化用受精濒危禽蛋(其他种蛋)
</t>
  </si>
  <si>
    <t xml:space="preserve">Các loại trứng gia cầm quý hiếm đã thụ tinh khác dùng để ấp (các loại trứng ấp khác)
</t>
  </si>
  <si>
    <t xml:space="preserve">其他孵化用受精濒危禽蛋(火鸡种蛋)
</t>
  </si>
  <si>
    <t xml:space="preserve">Trứng gia cầm quý hiếm đã thụ tinh khác dùng để ấp (trứng gà tây)
</t>
  </si>
  <si>
    <t xml:space="preserve">其他孵化用受精濒危禽蛋(鸽种蛋)
</t>
  </si>
  <si>
    <t xml:space="preserve">其他孵化用受精濒危禽蛋(鹅种蛋)
</t>
  </si>
  <si>
    <t xml:space="preserve">其他濒危鸵鸟(包括人工驯养、繁殖的)
</t>
  </si>
  <si>
    <t xml:space="preserve">其他濒危鸟(包括人工驯养、繁殖的)(雉(山鸡))
</t>
  </si>
  <si>
    <t>Các loài chim quý hiếm khác (bao gồm cả những loài được nuôi nhốt và nhân giống) (gà lôi)</t>
  </si>
  <si>
    <t xml:space="preserve">其他濒危鸟(包括人工驯养、繁殖的)(鹧鸪)
</t>
  </si>
  <si>
    <t xml:space="preserve">其他濒危鸟(包括人工驯养、繁殖的)(乌骨鸡)
</t>
  </si>
  <si>
    <t xml:space="preserve">Các loài chim quý hiếm khác (bao gồm cả những loài được nuôi và nhân giống trong điều kiện nuôi nhốt) (Gà xương tơ)
</t>
  </si>
  <si>
    <t xml:space="preserve">其他濒危鸟(包括人工驯养、繁殖的)(鸸鹋)
</t>
  </si>
  <si>
    <t xml:space="preserve">Các loài chim quý hiếm khác (bao gồm cả những loài được nuôi nhốt và nhân giống) (đà điểu Emu)
</t>
  </si>
  <si>
    <t xml:space="preserve">其他濒危鸟(包括人工驯养、繁殖的)(鹌鹑)
</t>
  </si>
  <si>
    <t xml:space="preserve">改良种用鸵乌；鸸鹋(濒危鸵鸟除外)(鸵鸟)
</t>
  </si>
  <si>
    <t xml:space="preserve">Cải thiện nguồn giống: Đà điểu Emu (trừ đà điểu châu Phi đang có nguy cơ tuyệt chủng)
</t>
  </si>
  <si>
    <t xml:space="preserve">改良种用鸵乌；鸸鹋(濒危鸵鸟除外)(鸸鹋)
</t>
  </si>
  <si>
    <t>改良种用鸽、鹌鹑</t>
  </si>
  <si>
    <t>Cải thiện việc nhân giống chim bồ câu và chim cút</t>
  </si>
  <si>
    <t xml:space="preserve">改良种用濒危鸵鸟(包括人工驯养、繁殖的)
</t>
  </si>
  <si>
    <t>孵化用受精的鸡蛋</t>
  </si>
  <si>
    <t>Trứng đã thụ tinh để ấp</t>
  </si>
  <si>
    <t xml:space="preserve">超过185克其他鸡(改良种用的除外)(屠宰用鸡)
</t>
  </si>
  <si>
    <t xml:space="preserve">Gà có trọng lượng trên 185 gram (không bao gồm các giống gà cải tiến) (gà dùng để giết mổ)
</t>
  </si>
  <si>
    <t xml:space="preserve">超过185克其他鸡(改良种用的除外)(其他用途鸡)
</t>
  </si>
  <si>
    <t xml:space="preserve">Các loại gà khác (trừ gà dùng để nhân giống cải tiến) nặng hơn 185 gram (gà dùng cho mục đích khác)
</t>
  </si>
  <si>
    <t xml:space="preserve">超过185克的非改良种用珍珠鸡
</t>
  </si>
  <si>
    <t xml:space="preserve">Gà sao không được cải tiến, nặng hơn 185 gram
</t>
  </si>
  <si>
    <t xml:space="preserve">超过185克的非改良种用鸭
</t>
  </si>
  <si>
    <t xml:space="preserve">Vịt giống không được cải tiến, nặng hơn 185 gram
</t>
  </si>
  <si>
    <t xml:space="preserve">超过185克的非改良种用火鸡
</t>
  </si>
  <si>
    <t xml:space="preserve">Gà tây không được cải tiến, nặng hơn 185 gram
</t>
  </si>
  <si>
    <t xml:space="preserve">超过185克的非改良种用鹅
</t>
  </si>
  <si>
    <t xml:space="preserve">Ngỗng giống không được cải tiến, nặng hơn 185 gram
</t>
  </si>
  <si>
    <t xml:space="preserve">不超过185克的其他珍珠鸡(改良种用的除外)
</t>
  </si>
  <si>
    <t>Các con gà sao khác có trọng lượng không quá 185 gram (không bao gồm những con được sử dụng để cải thiện giống).</t>
  </si>
  <si>
    <t xml:space="preserve">不超过185克的其他鸭(改良种用的除外)
</t>
  </si>
  <si>
    <t xml:space="preserve">Các loại vịt khác có trọng lượng không quá 185 gram (không bao gồm những con được dùng để lai tạo giống)
</t>
  </si>
  <si>
    <t xml:space="preserve">不超过185克的其他鸡(改良种用的除外)(屠宰用鸡)
</t>
  </si>
  <si>
    <t>Các loại gà khác có trọng lượng không quá 185 gram (không bao gồm các giống gà cải tiến) (dùng để giết mổ).</t>
  </si>
  <si>
    <t xml:space="preserve">不超过185克的其他鸡(改良种用的除外)(其他用途鸡)
</t>
  </si>
  <si>
    <t xml:space="preserve">Các loại gà khác có trọng lượng không quá 185 gram (không bao gồm gà dùng để cải thiện giống) (gà dùng cho mục đích khác)
</t>
  </si>
  <si>
    <t xml:space="preserve">不超过185克的其他火鸡(改良种用的除外)
</t>
  </si>
  <si>
    <t>Các con gà tây khác có trọng lượng không quá 185 gram (không bao gồm những con được sử dụng để cải thiện giống).</t>
  </si>
  <si>
    <t xml:space="preserve">不超过185克的其他鹅(改良种用的除外)
</t>
  </si>
  <si>
    <t>Các con ngỗng khác có trọng lượng không quá 185 gram (không bao gồm những con được sử dụng để cải thiện giống).</t>
  </si>
  <si>
    <t>动物源性饲料及添加剂【含宠物食品】(Thức ăn và phụ gia có nguồn gốc từ động vật [bao gồm cả thức ăn cho vật nuôi)</t>
  </si>
  <si>
    <t xml:space="preserve">未炼制或用其他方法提取的不带瘦肉的肥猪肉、猪脂肪(包括鲜、冷、冻、干、熏、盐制的)(饲料用肥猪肉(不带瘦肉))
</t>
  </si>
  <si>
    <t xml:space="preserve">Mỡ lợn chưa tinh chế hoặc chưa qua chế biến (bao gồm mỡ tươi, ướp lạnh, đông lạnh, sấy khô, hun khói và ướp muối) (mỡ lợn dùng làm thức ăn chăn nuôi (không có thịt nạc))
</t>
  </si>
  <si>
    <t xml:space="preserve">未炼制或用其他方法提取的不带瘦肉的肥猪肉、猪脂肪(包括鲜、冷、冻、干、熏、盐制的)(饲料用猪油脂)
</t>
  </si>
  <si>
    <t>Mỡ lợn chưa tinh chế hoặc chưa qua chế biến, không có phần thịt nạc, bao gồm mỡ lợn tươi, ướp lạnh, đông lạnh, sấy khô, hun khói và muối (mỡ lợn dùng làm thức ăn chăn nuôi).</t>
  </si>
  <si>
    <t xml:space="preserve">未炼制或用其他方法提取的不带瘦肉的肥猪肉、猪脂肪(包括鲜、冷、冻、干、熏、盐制的)(饲料用野生猪、牛、羊油脂)
</t>
  </si>
  <si>
    <t>Mỡ lợn chưa tinh chế hoặc chưa qua chế biến (bao gồm mỡ tươi, ướp lạnh, đông lạnh, sấy khô, hun khói và ướp muối) không có thịt nạc (bao gồm mỡ từ lợn rừng, bò và cừu được dùng làm thức ăn chăn nuôi).</t>
  </si>
  <si>
    <t xml:space="preserve">未炼制或用其他方法提取的家禽脂肪(包括鲜、冷、冻、干、熏、盐制的)(饲料用禽油脂)
</t>
  </si>
  <si>
    <t>Mỡ gia cầm chưa tinh chế hoặc chưa qua chế biến (bao gồm mỡ tươi, ướp lạnh, đông lạnh, sấy khô, hun khói và ướp muối) (mỡ gia cầm dùng làm thức ăn chăn nuôi).</t>
  </si>
  <si>
    <t>各种磨碎或粉化的乳酪（饲料用）</t>
  </si>
  <si>
    <t>Các loại pho mát nghiền hoặc xay thành bột (dùng làm thức ăn chăn nuôi)</t>
  </si>
  <si>
    <t xml:space="preserve">猪油(但品目0209及1503的货品除外)(饲料用猪油脂)
</t>
  </si>
  <si>
    <t xml:space="preserve">Mỡ lợn (trừ hàng hóa thuộc nhóm 0209 và 1503) (Mỡ lợn dùng làm thức ăn chăn nuôi)
</t>
  </si>
  <si>
    <t xml:space="preserve">猪油(但品目0209及1503的货品除外)(饲料用野生猪、牛、羊油脂)
</t>
  </si>
  <si>
    <t xml:space="preserve">Mỡ lợn (trừ hàng hóa thuộc nhóm 0209 và 1503) (Mỡ từ lợn rừng, bò và cừu dùng làm thức ăn chăn nuôi)
</t>
  </si>
  <si>
    <t xml:space="preserve">其他猪脂肪(但品目0209及1503的货品除外)(饲料用猪油脂)
</t>
  </si>
  <si>
    <t xml:space="preserve">Mỡ lợn khác (không bao gồm hàng hóa thuộc nhóm 0209 và 1503) (Mỡ lợn dùng làm thức ăn chăn nuôi)
</t>
  </si>
  <si>
    <t xml:space="preserve">其他猪脂肪(但品目0209及1503的货品除外)(饲料用野生猪、牛、羊油脂)
</t>
  </si>
  <si>
    <t xml:space="preserve">Mỡ lợn khác (trừ hàng hóa thuộc nhóm 0209 và 1503) (Mỡ từ lợn rừng, bò và cừu dùng làm thức ăn chăn nuôi)
</t>
  </si>
  <si>
    <t xml:space="preserve">家禽脂肪(但品目0209及1503的货品除外)(饲料用禽油脂)
</t>
  </si>
  <si>
    <t xml:space="preserve">Mỡ gia cầm (trừ hàng hóa thuộc nhóm 0209 và 1503) (mỡ gia cầm dùng làm thức ăn chăn nuôi)
</t>
  </si>
  <si>
    <t xml:space="preserve">牛、羊油脂(但品目1503的货品除外)(饲料用牛油脂)
</t>
  </si>
  <si>
    <t xml:space="preserve">Mỡ bò và mỡ cừu (trừ hàng hóa thuộc nhóm 1503) (Mỡ bò dùng làm thức ăn chăn nuôi)
</t>
  </si>
  <si>
    <t xml:space="preserve">牛、羊油脂(但品目1503的货品除外)(饲料用羊油脂)
</t>
  </si>
  <si>
    <t xml:space="preserve">Mỡ bò và mỡ cừu (trừ hàng hóa thuộc nhóm 1503) (Mỡ cừu dùng làm thức ăn chăn nuôi)
</t>
  </si>
  <si>
    <t xml:space="preserve">牛、羊油脂(但品目1503的货品除外)(饲料用野生猪、牛、羊油脂)
</t>
  </si>
  <si>
    <t xml:space="preserve">Mỡ bò và mỡ cừu (trừ hàng hóa thuộc nhóm 1503) (Mỡ từ lợn rừng, bò và cừu dùng làm thức ăn chăn nuôi)
</t>
  </si>
  <si>
    <t xml:space="preserve">其他牛、羊脂肪(但品目1503的货品除外)(饲料用牛油脂)
</t>
  </si>
  <si>
    <t>Mỡ bò và mỡ cừu khác (trừ hàng hóa thuộc nhóm 1503) (mỡ bò dùng làm thức ăn chăn nuôi)</t>
  </si>
  <si>
    <t xml:space="preserve">其他牛、羊脂肪(但品目1503的货品除外)(饲料用羊油脂)
</t>
  </si>
  <si>
    <t>Mỡ bò và mỡ cừu khác (trừ hàng hóa thuộc nhóm 1503) (mỡ cừu dùng làm thức ăn chăn nuôi)</t>
  </si>
  <si>
    <t xml:space="preserve">其他牛、羊脂肪(但品目1503的货品除外)(饲料用野生猪、牛、羊油脂)
</t>
  </si>
  <si>
    <t xml:space="preserve">Mỡ bò và mỡ cừu khác (trừ hàng hóa thuộc nhóm 1503) (Mỡ từ lợn rừng, bò và cừu dùng làm thức ăn chăn nuôi)
</t>
  </si>
  <si>
    <t xml:space="preserve">未经制作的猪油硬脂、油硬脂等(包括液体猪油及脂油，未经乳化、混合或其他方法制作)(饲料用猪油脂)
</t>
  </si>
  <si>
    <t xml:space="preserve">Mỡ lợn chưa qua chế biến, mỡ lợn stearin, v.v. (bao gồm mỡ lợn và chất béo dạng lỏng, chưa nhũ hóa, chưa trộn lẫn hoặc đã qua chế biến theo cách khác) (Mỡ lợn dùng làm thức ăn chăn nuôi).
</t>
  </si>
  <si>
    <t xml:space="preserve">未经制作的猪油硬脂、油硬脂等(包括液体猪油及脂油，未经乳化、混合或其他方法制作)(饲料用其他野生偶蹄动物油脂)
</t>
  </si>
  <si>
    <t xml:space="preserve">Mỡ lợn chưa qua chế biến, mỡ stearin, v.v. (bao gồm cả mỡ lợn lỏng và các loại mỡ chưa được nhũ hóa, trộn lẫn hoặc chế biến theo cách khác) (các loại mỡ động vật móng guốc hoang dã khác dùng làm thức ăn chăn nuôi)
</t>
  </si>
  <si>
    <t xml:space="preserve">其他鱼鱼肝油及其分离品(饲料用鱼油脂)
</t>
  </si>
  <si>
    <t>Các loại dầu gan cá khác và các dẫn xuất của chúng (dầu cá dùng làm thức ăn chăn nuôi)</t>
  </si>
  <si>
    <t xml:space="preserve">其他鱼鱼肝油及其分离品(未列出的饲料用其他动物油脂)
</t>
  </si>
  <si>
    <t xml:space="preserve">Dầu gan cá khác và các dẫn xuất của nó (các loại mỡ động vật khác dùng làm thức ăn chăn nuôi không được liệt kê)
</t>
  </si>
  <si>
    <t xml:space="preserve">濒危鱼其他鱼油、脂及其分离品(鱼肝油除外)(饲料用鱼油脂)
</t>
  </si>
  <si>
    <t xml:space="preserve">Các loại dầu cá, chất béo cá và các dẫn xuất của chúng (trừ dầu gan cá tuyết) từ các loài cá có nguy cơ tuyệt chủng (dầu cá dùng làm thức ăn chăn nuôi)
</t>
  </si>
  <si>
    <t xml:space="preserve">濒危鱼其他鱼油、脂及其分离品(鱼肝油除外)(未列出的饲料用其他动物油脂)
</t>
  </si>
  <si>
    <t xml:space="preserve">Các loại dầu cá, mỡ cá và các dẫn xuất của chúng (trừ dầu gan cá tuyết) từ các loài cá có nguy cơ tuyệt chủng (các loại mỡ động vật khác dùng làm thức ăn chăn nuôi không được liệt kê)
</t>
  </si>
  <si>
    <t xml:space="preserve">其他鱼油、脂及其分离品(鱼肝油除外)(饲料用鱼油脂)
</t>
  </si>
  <si>
    <t>Các loại dầu cá, chất béo cá khác và các dẫn xuất của chúng (trừ dầu gan cá tuyết) (Chất béo cá dùng làm thức ăn chăn nuôi)</t>
  </si>
  <si>
    <t xml:space="preserve">其他鱼油、脂及其分离品(鱼肝油除外)(未列出的饲料用其他动物油脂)
</t>
  </si>
  <si>
    <t>Các loại dầu cá, chất béo và dẫn xuất của chúng khác (trừ dầu gan cá tuyết) (các loại mỡ động vật khác dùng làm thức ăn chăn nuôi không được liệt kê)</t>
  </si>
  <si>
    <t xml:space="preserve">濒危哺乳动物的油、脂及其分离品(仅指海生)(饲料用海生哺乳动物油脂)
</t>
  </si>
  <si>
    <t xml:space="preserve">Dầu, mỡ và các dẫn xuất của chúng từ các loài động vật có vú đang bị đe dọa (chỉ động vật có vú biển) (Dầu động vật có vú biển dùng làm thức ăn chăn nuôi)
</t>
  </si>
  <si>
    <t xml:space="preserve">其他海生哺乳动物油、脂及其分离品(饲料用海生哺乳动物油脂)
</t>
  </si>
  <si>
    <t xml:space="preserve">Các loại dầu, mỡ và dẫn xuất khác từ động vật có vú biển (mỡ động vật có vú biển dùng làm thức ăn chăn nuôi)
</t>
  </si>
  <si>
    <t xml:space="preserve">羊毛脂及羊毛脂肪物质(包括纯净的羊毛脂)(饲料用羊毛脂)
</t>
  </si>
  <si>
    <t xml:space="preserve">Lanolin và các chất béo gốc lanolin (bao gồm lanolin nguyên chất) (Lanolin dùng trong thức ăn chăn nuôi)
</t>
  </si>
  <si>
    <t xml:space="preserve">其他濒危动物为原料制取的脂肪(包括河马、熊、野兔、海龟为原料的及海龟蛋油)(饲料用其他野生偶蹄动物油脂)
</t>
  </si>
  <si>
    <t>Mỡ có nguồn gốc từ các loài động vật có nguy cơ tuyệt chủng khác (bao gồm mỡ từ hà mã, gấu, thỏ và rùa biển, cũng như dầu trứng rùa biển) (Mỡ từ các loài động vật móng guốc chẵn ngón hoang dã khác được sử dụng làm thức ăn chăn nuôi)</t>
  </si>
  <si>
    <t xml:space="preserve">其他濒危动物为原料制取的脂肪(包括河马、熊、野兔、海龟为原料的及海龟蛋油)(未列出的饲料用其他动物油脂)
</t>
  </si>
  <si>
    <t>Mỡ có nguồn gốc từ các loài động vật có nguy cơ tuyệt chủng khác (bao gồm mỡ từ hà mã, gấu, thỏ và rùa biển, cũng như dầu trứng rùa biển) (các loại mỡ động vật khác dùng làm thức ăn chăn nuôi không được liệt kê).</t>
  </si>
  <si>
    <t xml:space="preserve">其他动物油、脂及其分离品(不论是否精制，但未经化学改性)(饲料用其他饲养偶蹄动物油脂)
</t>
  </si>
  <si>
    <t xml:space="preserve">Các loại dầu, mỡ động vật khác và các thành phần của chúng (đã tinh chế hoặc chưa tinh chế, nhưng không qua xử lý hóa học) (Các loại mỡ khác dùng làm thức ăn cho động vật móng guốc chẻ đôi)
</t>
  </si>
  <si>
    <t xml:space="preserve">其他动物油、脂及其分离品(不论是否精制，但未经化学改性)(饲料用其他野生偶蹄动物油脂)
</t>
  </si>
  <si>
    <t xml:space="preserve">Các loại dầu, mỡ động vật khác và các thành phần của chúng (đã tinh chế hoặc chưa tinh chế, nhưng không qua xử lý hóa học) (Các loại mỡ động vật móng guốc chẻ đôi khác dùng làm thức ăn chăn nuôi)
</t>
  </si>
  <si>
    <t xml:space="preserve">其他动物油、脂及其分离品(不论是否精制，但未经化学改性)(饲料用马油脂)
</t>
  </si>
  <si>
    <t xml:space="preserve">Các loại dầu, mỡ động vật khác và các thành phần của chúng (đã tinh chế hoặc chưa tinh chế, nhưng không qua xử lý hóa học) (mỡ ngựa dùng làm thức ăn chăn nuôi)
</t>
  </si>
  <si>
    <t xml:space="preserve">其他动物油、脂及其分离品(不论是否精制，但未经化学改性)(未列出的饲料用其他动物油脂)
</t>
  </si>
  <si>
    <t xml:space="preserve">Các loại dầu, mỡ động vật khác và các thành phần của chúng (đã tinh chế hoặc chưa tinh chế, nhưng không bị biến đổi hóa học) (các loại mỡ động vật khác dùng làm thức ăn chăn nuôi không được liệt kê)
</t>
  </si>
  <si>
    <t xml:space="preserve">化学改性的动、植物或微生物油、脂(包括其分离品及本章油脂混合制成的非食用油脂或制品,品目1516的产品除外)(饲料用)
</t>
  </si>
  <si>
    <t>Dầu và mỡ động vật, thực vật hoặc vi sinh vật đã qua xử lý hóa học (bao gồm cả các chất phân lập và dầu không ăn được hoặc các sản phẩm được làm từ hỗn hợp dầu và mỡ theo chương này, trừ các sản phẩm thuộc nhóm 1516) (dùng làm thức ăn chăn nuôi).</t>
  </si>
  <si>
    <t xml:space="preserve">油渣(不适于供人食用的)(饲料用动物油渣)
</t>
  </si>
  <si>
    <t xml:space="preserve">Cặn dầu (không thích hợp cho người tiêu dùng) (Cặn dầu động vật dùng làm thức ăn chăn nuôi)
</t>
  </si>
  <si>
    <t xml:space="preserve">鲜或冷的羊杂碎(饲料用绵羊肠)
</t>
  </si>
  <si>
    <t xml:space="preserve">Nội tạng cừu tươi hoặc ướp lạnh (ruột cừu dùng làm thức ăn chăn nuôi)
</t>
  </si>
  <si>
    <t xml:space="preserve">鲜或冷的羊杂碎(饲料用绵羊真胃(绵羊肚))
</t>
  </si>
  <si>
    <t xml:space="preserve">Nội tạng cừu tươi hoặc ướp lạnh (dạ dày cừu dùng làm thức ăn chăn nuôi)
</t>
  </si>
  <si>
    <t xml:space="preserve">鲜或冷的羊杂碎(饲料用绵羊瓣胃(绵羊百叶))
</t>
  </si>
  <si>
    <t xml:space="preserve">Nội tạng cừu tươi hoặc nguội (dạ dày lá sách của cừu dùng làm thức ăn chăn nuôi)
</t>
  </si>
  <si>
    <t xml:space="preserve">鲜或冷的羊杂碎(饲料用绵羊网胃)
</t>
  </si>
  <si>
    <t xml:space="preserve">Nội tạng cừu tươi hoặc nguội (dạ dày cừu dùng làm thức ăn chăn nuôi)
</t>
  </si>
  <si>
    <t xml:space="preserve">鲜或冷的羊杂碎(饲料用绵羊瘤胃)
</t>
  </si>
  <si>
    <t xml:space="preserve">Nội tạng cừu tươi hoặc nguội (dạ dày từ thức ăn cho cừu)
</t>
  </si>
  <si>
    <t xml:space="preserve">鲜或冷的羊杂碎(饲料用绵羊心)
</t>
  </si>
  <si>
    <t xml:space="preserve">Nội tạng cừu tươi hoặc ướp lạnh (tim cừu dùng làm thức ăn chăn nuôi)
</t>
  </si>
  <si>
    <t xml:space="preserve">鲜或冷的羊杂碎(饲料用绵羊肝)
</t>
  </si>
  <si>
    <t xml:space="preserve">Nội tạng cừu tươi hoặc ướp lạnh (gan cừu dùng làm thức ăn chăn nuôi)
</t>
  </si>
  <si>
    <t xml:space="preserve">鲜或冷的羊杂碎(饲料用绵羊肺)
</t>
  </si>
  <si>
    <t xml:space="preserve">Nội tạng cừu tươi hoặc ướp lạnh (phổi cừu dùng làm thức ăn chăn nuôi)
</t>
  </si>
  <si>
    <t xml:space="preserve">鲜或冷的羊杂碎(饲料用绵羊肾)
</t>
  </si>
  <si>
    <t xml:space="preserve">Nội tạng cừu tươi hoặc ướp lạnh (thận cừu dùng làm thức ăn chăn nuôi)
</t>
  </si>
  <si>
    <t xml:space="preserve">鲜或冷的羊杂碎(饲料用其他绵羊杂碎)
</t>
  </si>
  <si>
    <t xml:space="preserve">Nội tạng cừu tươi hoặc ướp lạnh (các loại nội tạng cừu khác dùng làm thức ăn chăn nuôi)
</t>
  </si>
  <si>
    <t xml:space="preserve">鲜或冷的羊杂碎(饲料用山羊肠)
</t>
  </si>
  <si>
    <t xml:space="preserve">Nội tạng cừu tươi hoặc ướp lạnh (ruột dê dùng làm thức ăn chăn nuôi)
</t>
  </si>
  <si>
    <t xml:space="preserve">鲜或冷的羊杂碎(饲料用山羊真胃(山羊肚))
</t>
  </si>
  <si>
    <t xml:space="preserve">Nội tạng cừu tươi hoặc ướp lạnh (dạ dày dê dùng làm thức ăn chăn nuôi)
</t>
  </si>
  <si>
    <t xml:space="preserve">鲜或冷的羊杂碎(饲料用山羊瓣胃(山羊百叶))
</t>
  </si>
  <si>
    <t xml:space="preserve">Nội tạng cừu tươi hoặc ướp lạnh (dạ dày lá sách dê dùng làm thức ăn chăn nuôi)
</t>
  </si>
  <si>
    <t xml:space="preserve">鲜或冷的羊杂碎(饲料用山羊网胃)
</t>
  </si>
  <si>
    <t xml:space="preserve">鲜或冷的羊杂碎(饲料用山羊瘤胃)
</t>
  </si>
  <si>
    <t xml:space="preserve">Nội tạng cừu tươi hoặc nguội (dạ dày từ thức ăn cho dê)
</t>
  </si>
  <si>
    <t xml:space="preserve">鲜或冷的羊杂碎(饲料用山羊心)
</t>
  </si>
  <si>
    <t xml:space="preserve">Nội tạng cừu tươi hoặc ướp lạnh (tim dê dùng trong sản xuất thức ăn chăn nuôi)
</t>
  </si>
  <si>
    <t xml:space="preserve">鲜或冷的羊杂碎(饲料用山羊肝)
</t>
  </si>
  <si>
    <t xml:space="preserve">Nội tạng cừu tươi hoặc ướp lạnh (gan dê dùng làm thức ăn chăn nuôi)
</t>
  </si>
  <si>
    <t xml:space="preserve">鲜或冷的羊杂碎(饲料用山羊肺)
</t>
  </si>
  <si>
    <t xml:space="preserve">Nội tạng cừu tươi hoặc ướp lạnh (phổi dê dùng làm thức ăn chăn nuôi)
</t>
  </si>
  <si>
    <t xml:space="preserve">鲜或冷的羊杂碎(饲料用山羊肾)
</t>
  </si>
  <si>
    <t xml:space="preserve">Nội tạng cừu tươi hoặc ướp lạnh (thận dê dùng làm thức ăn chăn nuôi)
</t>
  </si>
  <si>
    <t xml:space="preserve">鲜或冷的羊杂碎(饲料用其他山羊杂碎)
</t>
  </si>
  <si>
    <t xml:space="preserve">Nội tạng dê tươi hoặc nguội (hoặc các loại nội tạng dê khác dùng làm thức ăn chăn nuôi)
</t>
  </si>
  <si>
    <t xml:space="preserve">冻藏的羊杂碎(饲料用绵羊肠)
</t>
  </si>
  <si>
    <t xml:space="preserve">Nội tạng cừu đông lạnh (ruột cừu dùng làm thức ăn chăn nuôi)
</t>
  </si>
  <si>
    <t xml:space="preserve">冻藏的羊杂碎(饲料用绵羊真胃(绵羊肚))
</t>
  </si>
  <si>
    <t xml:space="preserve">Nội tạng cừu đông lạnh (dạ dày cừu dùng làm thức ăn chăn nuôi)
</t>
  </si>
  <si>
    <t xml:space="preserve">冻藏的羊杂碎(饲料用绵羊瓣胃(绵羊百叶))
</t>
  </si>
  <si>
    <t xml:space="preserve">Nội tạng cừu đông lạnh (dạ dày lá sách của cừu dùng làm thức ăn chăn nuôi)
</t>
  </si>
  <si>
    <t xml:space="preserve">冻藏的羊杂碎(饲料用绵羊网胃)
</t>
  </si>
  <si>
    <t xml:space="preserve">冻藏的羊杂碎(饲料用绵羊瘤胃)
</t>
  </si>
  <si>
    <t xml:space="preserve">冻藏的羊杂碎(饲料用绵羊心)
</t>
  </si>
  <si>
    <t xml:space="preserve">Nội tạng cừu đông lạnh (tim cừu dùng làm thức ăn chăn nuôi)
</t>
  </si>
  <si>
    <t xml:space="preserve">冻藏的羊杂碎(饲料用绵羊肝)
</t>
  </si>
  <si>
    <t xml:space="preserve">Nội tạng cừu đông lạnh (gan cừu dùng làm thức ăn chăn nuôi)
</t>
  </si>
  <si>
    <t xml:space="preserve">冻藏的羊杂碎(饲料用绵羊肺)
</t>
  </si>
  <si>
    <t xml:space="preserve">Nội tạng cừu đông lạnh (phổi cừu dùng làm thức ăn chăn nuôi)
</t>
  </si>
  <si>
    <t xml:space="preserve">冻藏的羊杂碎(饲料用绵羊肾)
</t>
  </si>
  <si>
    <t xml:space="preserve">Nội tạng cừu đông lạnh (thận cừu dùng làm thức ăn chăn nuôi)
</t>
  </si>
  <si>
    <t xml:space="preserve">冻藏的羊杂碎(饲料用其他绵羊杂碎)
</t>
  </si>
  <si>
    <t xml:space="preserve">Nội tạng cừu đông lạnh (các loại nội tạng cừu khác dùng làm thức ăn chăn nuôi)
</t>
  </si>
  <si>
    <t xml:space="preserve">冻藏的羊杂碎(饲料用山羊肠)
</t>
  </si>
  <si>
    <t xml:space="preserve">Nội tạng cừu đông lạnh (ruột dê dùng làm thức ăn chăn nuôi)
</t>
  </si>
  <si>
    <t xml:space="preserve">冻藏的羊杂碎(饲料用山羊真胃(山羊肚))
</t>
  </si>
  <si>
    <t xml:space="preserve">Nội tạng cừu đông lạnh (dạ dày dê dùng làm thức ăn chăn nuôi)
</t>
  </si>
  <si>
    <t xml:space="preserve">冻藏的羊杂碎(饲料用山羊瓣胃(山羊百叶))
</t>
  </si>
  <si>
    <t xml:space="preserve">Nội tạng cừu đông lạnh (dạ dày lá sách dê dùng làm thức ăn chăn nuôi)
</t>
  </si>
  <si>
    <t xml:space="preserve">冻藏的羊杂碎(饲料用山羊网胃)
</t>
  </si>
  <si>
    <t xml:space="preserve">冻藏的羊杂碎(饲料用山羊瘤胃)
</t>
  </si>
  <si>
    <t xml:space="preserve">Nội tạng cừu đông lạnh (dạ dày từ thức ăn cho dê)
</t>
  </si>
  <si>
    <t xml:space="preserve">冻藏的羊杂碎(饲料用山羊心)
</t>
  </si>
  <si>
    <t xml:space="preserve">Nội tạng cừu đông lạnh (tim dê dùng làm thức ăn chăn nuôi)
</t>
  </si>
  <si>
    <t xml:space="preserve">冻藏的羊杂碎(饲料用山羊肝)
</t>
  </si>
  <si>
    <t xml:space="preserve">Nội tạng cừu đông lạnh (gan dê dùng làm thức ăn chăn nuôi)
</t>
  </si>
  <si>
    <t xml:space="preserve">冻藏的羊杂碎(饲料用山羊肺)
</t>
  </si>
  <si>
    <t xml:space="preserve">Nội tạng cừu đông lạnh (phổi dê dùng làm thức ăn chăn nuôi)
</t>
  </si>
  <si>
    <t xml:space="preserve">冻藏的羊杂碎(饲料用山羊肾)
</t>
  </si>
  <si>
    <t xml:space="preserve">Nội tạng cừu đông lạnh (thận dê dùng làm thức ăn chăn nuôi)
</t>
  </si>
  <si>
    <t xml:space="preserve">冻藏的羊杂碎(饲料用其他山羊杂碎)
</t>
  </si>
  <si>
    <t xml:space="preserve">Nội tạng cừu đông lạnh (các loại nội tạng dê khác dùng làm thức ăn chăn nuôi)
</t>
  </si>
  <si>
    <t xml:space="preserve">冻藏的羊杂碎(宠物食品加工用冷冻绵羊头)
</t>
  </si>
  <si>
    <t xml:space="preserve">Nội tạng cừu đông lạnh (đầu cừu đông lạnh dùng để chế biến thức ăn cho thú cưng)
</t>
  </si>
  <si>
    <t xml:space="preserve">冻藏的羊杂碎(宠物食品加工用冷冻绵羊蹄)
</t>
  </si>
  <si>
    <t xml:space="preserve">Nội tạng cừu đông lạnh (móng cừu đông lạnh dùng để chế biến thức ăn cho thú cưng)
</t>
  </si>
  <si>
    <t xml:space="preserve">冻的鸡整翅(翼)(沿肩关节将鸡翅从整鸡上分割下来的部位)(宠物食品加工用冷冻鸡整翅)
</t>
  </si>
  <si>
    <t xml:space="preserve">Cánh gà nguyên con đông lạnh (phần cánh gà được tách ra từ toàn bộ con gà dọc theo khớp vai) (Cánh gà nguyên con đông lạnh dùng để chế biến thức ăn cho thú cưng)
</t>
  </si>
  <si>
    <t xml:space="preserve">冻的鸡翅(翼)根(将整翅从肘关节处切开,靠近根部的部分)(宠物食品加工用冷冻鸡翅根)
</t>
  </si>
  <si>
    <t xml:space="preserve">Đầu cánh gà đông lạnh (phần gần gốc cánh sau khi cắt mở ở khớp khuỷu) (Đầu cánh gà đông lạnh dùng để chế biến thức ăn cho thú cưng)
</t>
  </si>
  <si>
    <t xml:space="preserve">冻的鸡翅(翼)中(将整翅从肘关节和腕关节处切开,中间的部分)(宠物食品加工用鸡翅中)
</t>
  </si>
  <si>
    <t xml:space="preserve">Phần giữa cánh gà đông lạnh (phần giữa cánh được cắt mở từ khớp khuỷu tay và cổ tay) (phần giữa cánh gà dùng để chế biến thức ăn cho thú cưng)
</t>
  </si>
  <si>
    <t xml:space="preserve">冻的鸡两节翅(翼)(翅中和翅尖相连的部分,或翅根和翅中相连的部分)(宠物食品加工用鸡两节翅)
</t>
  </si>
  <si>
    <t xml:space="preserve">Các đoạn cánh gà đông lạnh (phần nối giữa đầu cánh và gốc cánh, hoặc phần nối giữa gốc cánh và giữa cánh) (các đoạn cánh gà dùng để chế biến thức ăn cho thú cưng)
</t>
  </si>
  <si>
    <t xml:space="preserve">冻的鸡爪(宠物食品加工用冷冻鸡爪)
</t>
  </si>
  <si>
    <t xml:space="preserve">Chân gà đông lạnh (chân gà đông lạnh dùng để chế biến thức ăn cho thú cưng)
</t>
  </si>
  <si>
    <t xml:space="preserve">冻的鸡翅(翼)尖(宠物食品加工用冷冻鸡翅尖)
</t>
  </si>
  <si>
    <t xml:space="preserve">Đầu cánh gà đông lạnh (đầu cánh gà đông lạnh dùng để chế biến thức ăn cho thú cưng)
</t>
  </si>
  <si>
    <t xml:space="preserve">冻的鸭块及食用杂碎(宠物食品加工用冷冻鸭头脖)
</t>
  </si>
  <si>
    <t xml:space="preserve">Thịt vịt đông lạnh và nội tạng (đầu và cổ vịt đông lạnh dùng để chế biến thức ăn cho thú cưng)
</t>
  </si>
  <si>
    <t xml:space="preserve">冻的鸭块及食用杂碎(宠物食品加工用冷冻鸭掌)
</t>
  </si>
  <si>
    <t xml:space="preserve">Thịt vịt đông lạnh và nội tạng (chân vịt đông lạnh dùng để chế biến thức ăn cho thú cưng)
</t>
  </si>
  <si>
    <t xml:space="preserve">冻的鹅块及食用杂碎(宠物食品加工用冷冻鹅掌)
</t>
  </si>
  <si>
    <t xml:space="preserve">Thịt ngỗng đông lạnh và nội tạng (chân ngỗng đông lạnh dùng để chế biến thức ăn cho thú cưng)
</t>
  </si>
  <si>
    <t xml:space="preserve">饲料用乳清(按重量计蛋白含量2-7%，乳糖含量76-88%)(饲料用乳粉)
</t>
  </si>
  <si>
    <t xml:space="preserve">Whey thức ăn chăn nuôi (hàm lượng protein 2-7% theo trọng lượng, hàm lượng lactose 76-88%) (sữa bột thức ăn chăn nuôi)
</t>
  </si>
  <si>
    <t xml:space="preserve">饲料用乳清(按重量计蛋白含量2-7%，乳糖含量76-88%)(饲料用乳清粉)
</t>
  </si>
  <si>
    <t xml:space="preserve">Whey protein dùng trong thức ăn chăn nuôi (hàm lượng protein 2-7% theo trọng lượng, hàm lượng lactose 76-88%) (bột whey protein dùng trong thức ăn chăn nuôi)
</t>
  </si>
  <si>
    <t xml:space="preserve">冷、冻的鸡胗(即鸡胃)(宠物食品加工用冷冻鸡胗)
</t>
  </si>
  <si>
    <t xml:space="preserve">Mề gà đông lạnh (tức là dạ dày gà) (mề gà đông lạnh dùng để chế biến thức ăn cho thú cưng)
</t>
  </si>
  <si>
    <t xml:space="preserve">整个或切块的其他动物的胃(包括鲜、冷、冻、干、熏、盐腌或盐渍的，鱼除外)(宠物食品加工用冷冻鸭胗)
</t>
  </si>
  <si>
    <t xml:space="preserve">Dạ dày nguyên con hoặc cắt nhỏ của các loài động vật khác (bao gồm dạ dày tươi, ướp lạnh, đông lạnh, sấy khô, hun khói, ướp muối hoặc hun khói, trừ cá) (mề vịt đông lạnh dùng để chế biến thức ăn cho thú cưng)
</t>
  </si>
  <si>
    <t xml:space="preserve">整个或切块的其他动物的胃(包括鲜、冷、冻、干、熏、盐腌或盐渍的，鱼除外)(宠物食品加工用冷冻鹅胗)
</t>
  </si>
  <si>
    <t xml:space="preserve">Dạ dày nguyên con hoặc cắt nhỏ của các loài động vật khác (bao gồm dạ dày tươi, ướp lạnh, đông lạnh, sấy khô, hun khói, ướp muối hoặc hun khói, trừ cá) (mề ngỗng đông lạnh dùng để chế biến thức ăn cho thú cưng)
</t>
  </si>
  <si>
    <t xml:space="preserve">含牛羊成分的骨粉(未经加工或仅经脱脂等加工的)(饲料用牛骨粉(骨成分67%以上))
</t>
  </si>
  <si>
    <t xml:space="preserve">Bột xương chứa các thành phần từ bò hoặc cừu (chưa qua chế biến hoặc chỉ tách mỡ, v.v.) (Bột xương bò dùng làm thức ăn chăn nuôi (hàm lượng xương ≥ 67%))
</t>
  </si>
  <si>
    <t xml:space="preserve">含牛羊成分的骨粉(未经加工或仅经脱脂等加工的)(饲料用羊骨粉(骨成分67%以上))
</t>
  </si>
  <si>
    <t xml:space="preserve">Bột xương chứa các thành phần từ bò hoặc cừu (chưa qua chế biến hoặc chỉ tách mỡ, v.v.) (Bột xương cừu dùng làm thức ăn chăn nuôi (hàm lượng xương từ 67% trở lên))
</t>
  </si>
  <si>
    <t xml:space="preserve">含牛羊成分的骨粉(未经加工或仅经脱脂等加工的)(饲料用混合型饲养偶蹄动物骨粉)
</t>
  </si>
  <si>
    <t xml:space="preserve">Bột xương có chứa các thành phần từ bò hoặc cừu (chưa qua chế biến hoặc chỉ tách mỡ, v.v.) (loại thức ăn hỗn hợp dành cho động vật móng guốc chẻ đôi)
</t>
  </si>
  <si>
    <t xml:space="preserve">其他骨粉(未经加工或仅经脱脂等加工的)(饲料用猪骨粉(骨成分67%以上))
</t>
  </si>
  <si>
    <t>Bột xương khác (chưa qua chế biến hoặc chỉ tách mỡ, v.v.) (Bột xương lợn dùng làm thức ăn chăn nuôi (hàm lượng xương ≥ 67%))</t>
  </si>
  <si>
    <t xml:space="preserve">其他骨粉(未经加工或仅经脱脂等加工的)(饲料用混合型饲养偶蹄动物骨粉)
</t>
  </si>
  <si>
    <t xml:space="preserve">其他骨粉(未经加工或仅经脱脂等加工的)(饲料用其他饲养偶蹄动物粉)
</t>
  </si>
  <si>
    <t>Bột xương khác (chưa qua chế biến hoặc chỉ tách chất béo, v.v.) (bột thức ăn cho các loài động vật móng guốc khác)</t>
  </si>
  <si>
    <t xml:space="preserve">其他骨粉(未经加工或仅经脱脂等加工的)(饲料用野生偶蹄猪、牛、羊骨粉(骨成分67%以上))
</t>
  </si>
  <si>
    <t>Bột xương khác (chưa qua chế biến hoặc chỉ tách chất béo, v.v.) (bột xương lợn rừng móng guốc chẻ đôi, bò và cừu loại dùng làm thức ăn chăn nuôi (hàm lượng xương ≥ 67%))</t>
  </si>
  <si>
    <t xml:space="preserve">其他骨粉(未经加工或仅经脱脂等加工的)(饲料用其他动物骨粉(骨成份67%以上))
</t>
  </si>
  <si>
    <t>Bột xương khác (chưa qua chế biến hoặc chỉ tách chất béo, v.v.) (bột xương động vật khác dùng làm thức ăn chăn nuôi (hàm lượng xương từ 67% trở lên))</t>
  </si>
  <si>
    <t xml:space="preserve">其他骨粉(未经加工或仅经脱脂等加工的)(饲料用其他动物蹄粉)
</t>
  </si>
  <si>
    <t xml:space="preserve">其他骨粉(未经加工或仅经脱脂等加工的)(饲料用其他动物角粉)
</t>
  </si>
  <si>
    <t xml:space="preserve">Bột xương khác (chưa qua chế biến hoặc chỉ tách chất béo, v.v.) (bột sừng động vật khác dùng làm thức ăn chăn nuôi)
</t>
  </si>
  <si>
    <t xml:space="preserve">其他骨粉(未经加工或仅经脱脂等加工的)(未列出的饲料用其他动物粉)
</t>
  </si>
  <si>
    <t>Bột xương khác (chưa qua chế biến hoặc chỉ tách chất béo, v.v.) (bột động vật khác dùng làm thức ăn chăn nuôi không được liệt kê)</t>
  </si>
  <si>
    <t xml:space="preserve">濒危珊瑚及濒危水产品的粉末、废料(包括介、贝、棘皮动物壳，不包括墨鱼骨的粉末、废料)(未经加工虾蟹壳)
</t>
  </si>
  <si>
    <t xml:space="preserve">濒危珊瑚及濒危水产品的粉末、废料(包括介、贝、棘皮动物壳，不包括墨鱼骨的粉末、废料)(除未经加工虾蟹壳外)
</t>
  </si>
  <si>
    <t xml:space="preserve">其他水产品壳、骨的粉末及废料(包括介、贝壳，棘皮动物壳，墨鱼骨的粉末及废料)(未列出的饲料用其他动物粉)
</t>
  </si>
  <si>
    <t xml:space="preserve">其他编号未列名的动物产品(包括不适合供人食用的第一章的死动物)(宠物食品加工用动物副产品)
</t>
  </si>
  <si>
    <t xml:space="preserve">含牛羊成分的肉骨粉(不适于供人食用的)(饲料用牛肉粉(肉成分67%以上))
</t>
  </si>
  <si>
    <t xml:space="preserve">含牛羊成分的肉骨粉(不适于供人食用的)(饲料用牛肉骨粉)
</t>
  </si>
  <si>
    <t xml:space="preserve">含牛羊成分的肉骨粉(不适于供人食用的)(饲料用牛血粉)
</t>
  </si>
  <si>
    <t xml:space="preserve">含牛羊成分的肉骨粉(不适于供人食用的)(羊肉粉(饲料用羊肉粉(肉成分67%以上))
</t>
  </si>
  <si>
    <t>Bột thịt và xương có chứa thịt bò hoặc thịt cừu (không thích hợp cho người tiêu dùng) (bột thịt cừu (bột thịt cừu dùng làm thức ăn chăn nuôi (hàm lượng thịt từ 67% trở lên))</t>
  </si>
  <si>
    <t xml:space="preserve">含牛羊成分的肉骨粉(不适于供人食用的)(饲料用羊肉骨粉)
</t>
  </si>
  <si>
    <t xml:space="preserve">含牛羊成分的肉骨粉(不适于供人食用的)(饲料用羊血粉)
</t>
  </si>
  <si>
    <t xml:space="preserve">Bột thịt và xương có chứa thịt bò hoặc thịt cừu (không thích hợp cho người tiêu dùng) (bột huyết cừu dùng làm thức ăn chăn nuôi)
</t>
  </si>
  <si>
    <t xml:space="preserve">含牛羊成分的肉骨粉(不适于供人食用的)(饲料用混合型饲养偶蹄动物肉骨粉)
</t>
  </si>
  <si>
    <t xml:space="preserve">含牛羊成分的肉骨粉(不适于供人食用的)(饲料用野生偶蹄猪、牛、羊肉骨粉)
</t>
  </si>
  <si>
    <t xml:space="preserve">含牛羊成分的肉骨粉(不适于供人食用的)(饲料用野生偶蹄猪、牛、羊血粉)
</t>
  </si>
  <si>
    <t xml:space="preserve">其他肉骨粉(不适于供人食用的)(饲料用猪肉粉(肉成分67%以上))
</t>
  </si>
  <si>
    <t xml:space="preserve">其他肉骨粉(不适于供人食用的)(饲料用猪肉骨粉)
</t>
  </si>
  <si>
    <t xml:space="preserve">其他肉骨粉(不适于供人食用的)(饲料用猪血粉)
</t>
  </si>
  <si>
    <t xml:space="preserve">其他肉骨粉(不适于供人食用的)(饲料用鹿肉骨粉)
</t>
  </si>
  <si>
    <t xml:space="preserve">其他肉骨粉(不适于供人食用的)(饲料用鹿血粉)
</t>
  </si>
  <si>
    <t xml:space="preserve">其他肉骨粉(不适于供人食用的)(饲料用混合型饲养偶蹄动物肉骨粉)
</t>
  </si>
  <si>
    <t xml:space="preserve">其他肉骨粉(不适于供人食用的)(饲料用其他饲养偶蹄动物粉)
</t>
  </si>
  <si>
    <t xml:space="preserve">其他肉骨粉(不适于供人食用的)(饲料用野生偶蹄猪、牛、羊肉粉(肉成分67%以上))
</t>
  </si>
  <si>
    <t xml:space="preserve">其他肉骨粉(不适于供人食用的)(饲料用其他野生偶蹄动物粉)
</t>
  </si>
  <si>
    <t xml:space="preserve">其他肉骨粉(不适于供人食用的)(饲料用禽肉骨粉)
</t>
  </si>
  <si>
    <t xml:space="preserve">其他肉骨粉(不适于供人食用的)(饲料用禽血粉)
</t>
  </si>
  <si>
    <t xml:space="preserve">其他肉骨粉(不适于供人食用的)(饲料用其他动物肉粉(肉成份67%以上))
</t>
  </si>
  <si>
    <t xml:space="preserve">其他肉骨粉(不适于供人食用的)(饲料用其他动物肉骨粉)
</t>
  </si>
  <si>
    <t xml:space="preserve">其他肉骨粉(不适于供人食用的)(饲料用其他动物血粉)
</t>
  </si>
  <si>
    <t xml:space="preserve">其他不适于供人食用的肉渣粉(包括杂碎渣粉)
</t>
  </si>
  <si>
    <t>Các loại phế phẩm thịt khác (bao gồm cả nội tạng) không thích hợp cho con người tiêu thụ.</t>
  </si>
  <si>
    <t xml:space="preserve">饲料用鱼粉(饲料用红鱼粉)
</t>
  </si>
  <si>
    <t xml:space="preserve">饲料用鱼粉(饲料用白鱼粉)
</t>
  </si>
  <si>
    <t xml:space="preserve">其他不适于供人食用的水产品渣粉(动物性肥料、垃圾除外)
</t>
  </si>
  <si>
    <t>Bột cặn bã sản phẩm thủy sản khác không thích hợp cho người tiêu dùng (không bao gồm phân động vật và rác thải)</t>
  </si>
  <si>
    <t xml:space="preserve">其他配制的动物饲料(饲料用乳粉、乳清粉)
</t>
  </si>
  <si>
    <t xml:space="preserve">其他配制的动物饲料(未列出的饲料用其他动物粉)
</t>
  </si>
  <si>
    <t>Các loại thức ăn chăn nuôi công thức khác (các loại thức ăn không được liệt kê có thể được chế biến bằng bột thức ăn chăn nuôi khác).</t>
  </si>
  <si>
    <t xml:space="preserve">其他配制的动物饲料(饲用蛋粉)
</t>
  </si>
  <si>
    <t xml:space="preserve">其他抗血清或其他血份(猪血粉,因拆分抗癌药产生的兜底税号)
</t>
  </si>
  <si>
    <t xml:space="preserve">其他抗血清或其他血份(牛血粉,因拆分抗癌药产生的兜底税号)
</t>
  </si>
  <si>
    <t xml:space="preserve">其他抗血清或其他血份(羊血粉,因拆分抗癌药产生的兜底税号)
</t>
  </si>
  <si>
    <t xml:space="preserve">其他抗血清或其他血份(鹿血粉,因拆分抗癌药产生的兜底税号)
</t>
  </si>
  <si>
    <t xml:space="preserve">其他抗血清或其他血份(禽血粉,因拆分抗癌药产生的兜底税号)
</t>
  </si>
  <si>
    <t xml:space="preserve">其他抗血清或其他血份(其他动物血粉,因拆分抗癌药产生的兜底税号)
</t>
  </si>
  <si>
    <t xml:space="preserve">其他抗血清或其他血份(其他饲养偶蹄动物血粉,因拆分抗癌药产生的兜底税号)
</t>
  </si>
  <si>
    <t xml:space="preserve">其他抗血清或其他血份(其他野生偶蹄动物血粉,因拆分抗癌药产生的兜底税号)
</t>
  </si>
  <si>
    <t xml:space="preserve">其他编号未列名蛋白质及其衍生物(包括蛋白胨的衍生物及皮粉(不论是否加入铬矾))(饲用羽毛粉)
</t>
  </si>
  <si>
    <t>Các loại protein khác và các dẫn xuất của chúng không được liệt kê theo mã (bao gồm các dẫn xuất peptone và bột lông vũ (có hoặc không có crom)) (bột thức ăn chăn nuôi)</t>
  </si>
  <si>
    <t xml:space="preserve">鲜或冷鳀鱼(鳀属)(子目0302.91至0302.99的可食用鱼杂碎除外)(饲料用其他海水鱼)
</t>
  </si>
  <si>
    <t xml:space="preserve">鲜或冷沙丁鱼(沙丁鱼、沙瑙鱼属)、小沙丁鱼属、黍鲱或西鲱(子目0302.91至0302.99的可食用鱼杂碎除外)(饲料用沙丁鱼、黍鲱鱼)
</t>
  </si>
  <si>
    <t xml:space="preserve">鲜或冷鲭鱼(大西洋鲭、澳洲鲭(鲐)、日本鲭(鲐))(子目0302.91至0302.99的可食用鱼杂碎除外)(饲料用鲭鱼)
</t>
  </si>
  <si>
    <t xml:space="preserve">鲜或冷对称竹荚鱼、新西兰竹荚鱼及竹荚鱼(竹荚鱼属)(子目0302.91至0302.99的可食用鱼杂碎除外)(饲料用其他海水鱼)
</t>
  </si>
  <si>
    <t xml:space="preserve">鲜或冷军曹鱼(子目0302.91至0302.99的可食用鱼杂碎除外)(饲料用其他海水鱼)
</t>
  </si>
  <si>
    <t xml:space="preserve">鲜或冷狗鳕鱼(无须鳕属、长鳍鳕属)(子目0302.91至0302.99的可食用鱼杂碎除外)(饲料用其他海水鱼)
</t>
  </si>
  <si>
    <t xml:space="preserve">鲜或冷阿拉斯加狭鳕鱼(子目0302.91至0302.99的可食用鱼杂碎除外)(饲料用其他海水鱼)
</t>
  </si>
  <si>
    <t xml:space="preserve">鲜或冷蓝鳕鱼(小鳍鳕、南蓝鳕)(子目0302.91至0302.99的可食用鱼杂碎除外)(饲料用其他海水鱼)
</t>
  </si>
  <si>
    <t xml:space="preserve">其他鲜或冷犀鳕科、多丝真鳕科、鳕科、长尾鳕科、黑鳕科、无须鳕科、深海鳕科及南极鳕科鱼(子目0302.91至0302.99的可食用鱼杂碎除外)(饲料用其他海水鱼)
</t>
  </si>
  <si>
    <t>Các loại cá tươi hoặc ướp lạnh khác thuộc họ Gadidae (bao gồm cá bống, cá tuyết, cá sên, cá tuyết đen, cá tuyết chấm đen, cá tuyết biển sâu và cá tuyết Nam Cực, không bao gồm nội tạng cá ăn được từ các phân bộ 0302.91 đến 0302.99) (các loại cá biển khác được dùng làm thức ăn chăn nuôi).</t>
  </si>
  <si>
    <t xml:space="preserve">鲜或冷鲶鱼((鱼芒)鲶属、鲶属、胡鲶属、真鮰属)(子目0302.91至0302.99的可食用鱼杂碎除外)(饲料用其他海水鱼)
</t>
  </si>
  <si>
    <t xml:space="preserve">鲜或冷鲤科鱼(鲤属、鲫属、草鱼、鲢属、鲮属、青鱼、卡特拉鲃、野鲮属、哈氏纹唇鱼、何氏细须鲃、鲂属)(子目0302.91至0302.99的可食用鱼杂碎除外)(饲料用其他海水鱼)
</t>
  </si>
  <si>
    <t xml:space="preserve">鲜或冷魟鱼及鳐鱼(鳐科)(子目0302.91至0302.99的可食用鱼杂碎除外)(饲料用其他海水鱼)
</t>
  </si>
  <si>
    <t xml:space="preserve">鲜或冷菱羊鲷(鲷科)(子目0302.91至0302.99的可食用鱼杂碎除外)(饲料用其他海水鱼)
</t>
  </si>
  <si>
    <t xml:space="preserve">其他鲜或冷鱼(子目0302.91至0302.99的可食用鱼杂碎除外)(饲料用马面鱼)
</t>
  </si>
  <si>
    <t xml:space="preserve">其他鲜或冷鱼(子目0302.91至0302.99的可食用鱼杂碎除外)(饲料用其他海水鱼)
</t>
  </si>
  <si>
    <t xml:space="preserve">Các loại cá tươi hoặc ướp lạnh khác (trừ nội tạng cá ăn được trong các phân loại phụ 0302.91 đến 0302.99) (các loại cá biển khác dùng làm thức ăn chăn nuôi)
</t>
  </si>
  <si>
    <t xml:space="preserve">冻鲶鱼((鱼芒)鲶属、鲶属、胡鲶属、真鮰属)(但子目0303.91至0303.99的可食用鱼杂碎除外)(饲料用其他海水鱼)
</t>
  </si>
  <si>
    <t xml:space="preserve">冻鲤科鱼(鲤属、鲫属、草鱼、鲢属、鲮属、青鱼、卡特拉鲃、野鲮属、哈氏纹唇鱼、何氏细须鲃、鲂属)(但子目0303.91至0303.99的可食用鱼杂碎除外)(饲料用其他海水鱼)
</t>
  </si>
  <si>
    <t xml:space="preserve">冻沙丁鱼(沙丁鱼、沙瑙鱼属)、小沙丁鱼属、黍鲱或西鲱(但子目0303.91至0303.99的可食用鱼杂碎除外)(饲料用沙丁鱼、黍鲱鱼)
</t>
  </si>
  <si>
    <t xml:space="preserve">冻鲭鱼(大西洋鲭、澳洲鲭(鲐)、日本鲭(鲐))(但子目0303.91至0303.99的可食用鱼杂碎除外)(饲料用鲭鱼)
</t>
  </si>
  <si>
    <t xml:space="preserve">冻对称竹荚鱼、新西兰竹荚鱼及竹荚鱼(竹荚鱼属)(但子目0303.91至0303.99的可食用鱼杂碎除外)(饲料用其他海水鱼)
</t>
  </si>
  <si>
    <t xml:space="preserve">冻军曹鱼(但子目0303.91至0303.99的可食用鱼杂碎除外)(饲料用其他海水鱼)
</t>
  </si>
  <si>
    <t xml:space="preserve">冻阿拉斯加狭鳕鱼(但子目0303.91至0303.99的可食用鱼杂碎除外：)(饲料用其他海水鱼)
</t>
  </si>
  <si>
    <t xml:space="preserve">冻蓝鳕鱼(小鳍鳕、南蓝鳕)(但子目0303.91至0303.99的可食用鱼杂碎除外)(饲料用其他海水鱼)
</t>
  </si>
  <si>
    <t xml:space="preserve">冻的其他犀鳕科、多丝真鳕科、鳕科、长尾鳕科、黑鳕科、无须鳕科、深海鳕科及南极鳕科鱼(但子目0303.91至0303.99的可食用鱼杂碎除外)(饲料用其他海水鱼)
</t>
  </si>
  <si>
    <t xml:space="preserve">冻魟鱼及鳐鱼(鳐科)(但子目0303.91至0303.99的可食用鱼杂碎除外)(饲料用其他海水鱼)
</t>
  </si>
  <si>
    <t xml:space="preserve">其他未列名冻鱼(但子目0303.91至0303.99的可食用鱼杂碎除外)(饲料用马面鱼)
</t>
  </si>
  <si>
    <t xml:space="preserve">其他未列名冻鱼(但子目0303.91至0303.99的可食用鱼杂碎除外)(饲料用其他海水鱼)
</t>
  </si>
  <si>
    <t xml:space="preserve">冻梭子蟹(饲料用梭子蟹)
</t>
  </si>
  <si>
    <t xml:space="preserve">其他冻蟹(饲料用青蟹)
</t>
  </si>
  <si>
    <t xml:space="preserve">其他冻蟹(饲料用其他海水蟹)
</t>
  </si>
  <si>
    <t xml:space="preserve">其他冻蟹(饲料用淡水蟹)
</t>
  </si>
  <si>
    <t>Các loại cua đông lạnh khác (cua nước ngọt dùng làm thức ăn)</t>
  </si>
  <si>
    <t xml:space="preserve">活、鲜或冷的带壳或去壳中华绒螯蟹(饲料用淡水蟹)
</t>
  </si>
  <si>
    <t>Cua móng tay Trung Quốc (cua nước ngọt dùng làm thức ăn) còn sống, tươi hoặc ướp lạnh, có hoặc không có vỏ.</t>
  </si>
  <si>
    <t xml:space="preserve">活、鲜或冷的带壳或去壳梭子蟹(饲料用梭子蟹)
</t>
  </si>
  <si>
    <t>Cua sống, tươi hoặc ướp lạnh, có vỏ hoặc không vỏ (cua mồi).</t>
  </si>
  <si>
    <t xml:space="preserve">其他活、鲜或冷的带壳或去壳蟹(饲料用青蟹)
</t>
  </si>
  <si>
    <t>Các loại cua khác còn sống, tươi hoặc ướp lạnh, có vỏ hoặc không vỏ (cua dùng làm thức ăn cho động vật).</t>
  </si>
  <si>
    <t xml:space="preserve">其他活、鲜或冷的带壳或去壳蟹(饲料用其他海水蟹)
</t>
  </si>
  <si>
    <t>Các loại cua sống, tươi hoặc ướp lạnh khác, có vỏ hoặc không có vỏ (các loại cua biển khác dùng làm thức ăn).</t>
  </si>
  <si>
    <t xml:space="preserve">其他活、鲜或冷的带壳或去壳蟹(饲料用淡水蟹)
</t>
  </si>
  <si>
    <t>Các loại cua khác còn sống, tươi hoặc ướp lạnh, có vỏ hoặc không có vỏ (cua nước ngọt dùng làm thức ăn).</t>
  </si>
  <si>
    <t xml:space="preserve">鲜、冷的冷水小虾及对虾(长额虾属、褐虾)(种苗除外)(饲料用海水虾)
</t>
  </si>
  <si>
    <t>Tôm sú tươi, ướp lạnh, làm từ nước lạnh (bao gồm *Penaeus* và *Penaeus* var. *major*) (không bao gồm tôm giống) (dùng làm thức ăn cho tôm).</t>
  </si>
  <si>
    <t xml:space="preserve">鲜、冷的冷水小虾及对虾(长额虾属、褐虾)(种苗除外)(饲料用淡水虾)
</t>
  </si>
  <si>
    <t>Tôm và tép nước lạnh tươi, ướp lạnh (bao gồm *Penaeus* và *Penaeus* var. *major*) (không bao gồm tôm giống) (tôm nước ngọt dùng làm thức ăn chăn nuôi).</t>
  </si>
  <si>
    <t xml:space="preserve">其他鲜、冷的小虾(对虾属除外)(种苗除外)(饲料用海水虾)
</t>
  </si>
  <si>
    <t>Các loại tôm nhỏ tươi hoặc ướp lạnh khác (trừ các loài Penaeus) (trừ tôm giống) (tôm dùng làm thức ăn chăn nuôi)</t>
  </si>
  <si>
    <t xml:space="preserve">其他鲜、冷的小虾(对虾属除外)(种苗除外)(饲料用淡水虾)
</t>
  </si>
  <si>
    <t>Các loại tôm nhỏ tươi hoặc ướp lạnh khác (trừ tôm Penaeus) (trừ tôm giống) (tôm nước ngọt dùng làm thức ăn chăn nuôi)</t>
  </si>
  <si>
    <t xml:space="preserve">活、鲜或冷的对虾(对虾属)；其他活的小虾(对虾属除外)(种苗除外)(饲料用海水虾)
</t>
  </si>
  <si>
    <t>Tôm sú (Penaeus) sống, tươi hoặc ướp lạnh; các loại tôm nhỏ sống khác (trừ tôm Penaeus) (trừ tôm giống) (tôm dùng làm thức ăn chăn nuôi).</t>
  </si>
  <si>
    <t xml:space="preserve">活、鲜或冷的对虾(对虾属)；其他活的小虾(对虾属除外)(种苗除外)(饲料用淡水虾)
</t>
  </si>
  <si>
    <t>Tôm sú (Penaeus) sống, tươi hoặc ướp lạnh; các loại tôm nhỏ sống khác (trừ tôm sú) (trừ tôm giống) (tôm nước ngọt dùng làm thức ăn chăn nuôi).</t>
  </si>
  <si>
    <t xml:space="preserve">其他活、鲜、冷的带壳或去壳甲壳动物(未列出的饲料用其他淡水产品)
</t>
  </si>
  <si>
    <t>Các loại giáp xác tươi sống, ướp lạnh khác, có hoặc không có vỏ (các sản phẩm nước ngọt khác dùng làm thức ăn chăn nuôi không được liệt kê).</t>
  </si>
  <si>
    <t xml:space="preserve">牡蛎(蚝)种苗
</t>
  </si>
  <si>
    <t xml:space="preserve">其他活、鲜、冷的墨鱼(乌贼属、巨粒僧头乌贼、耳乌贼属)及鱿鱼(柔鱼属、枪乌贼属、双柔鱼属、拟乌贼属)(饲料用乌贼)
</t>
  </si>
  <si>
    <t>Các loại mực nang sống, tươi và ướp lạnh khác (bao gồm *Cephalus*, *Cephalus* và *Cephalus*) và mực ống (bao gồm *Squid*, *Cephalus*, *Cephalus* và *Cephalus*) (mực nang dùng làm thức ăn).</t>
  </si>
  <si>
    <t xml:space="preserve">其他活、鲜、冷的墨鱼(乌贼属、巨粒僧头乌贼、耳乌贼属)及鱿鱼(柔鱼属、枪乌贼属、双柔鱼属、拟乌贼属)(饲料用鱿鱼)
</t>
  </si>
  <si>
    <t>Các loại mực nang (bao gồm *Cephalus*, *Cephalus* và *Cephalus*) và mực ống (bao gồm *Squid*, *Cephalus*, *Cephalus* và *Cephalus*) còn sống, tươi và ướp lạnh khác (mực ống dùng làm thức ăn).</t>
  </si>
  <si>
    <t xml:space="preserve">其他活、鲜、冷的墨鱼及鱿鱼(饲料用乌贼)
</t>
  </si>
  <si>
    <t>Các loại mực nang và mực ống còn sống, tươi hoặc ướp lạnh khác (mực dùng làm thức ăn chăn nuôi).</t>
  </si>
  <si>
    <t xml:space="preserve">其他活、鲜、冷的墨鱼及鱿鱼(饲料用鱿鱼)
</t>
  </si>
  <si>
    <t xml:space="preserve">活、鲜、冷章鱼(饲料用章鱼)
</t>
  </si>
  <si>
    <t xml:space="preserve">其他干、盐制的章鱼(包括熏制的，不论在熏制前或熏制过程中是否烹煮)(饲料用章鱼)
</t>
  </si>
  <si>
    <t xml:space="preserve">活、鲜或冷的沙蚕，种苗除外(饲用沙蚕)
</t>
  </si>
  <si>
    <t xml:space="preserve">未脱胶的其他骨及角柱(不包括虎骨、豹骨.指未经加工或经脱脂等加工的)(饲料用水生动物骨)
</t>
  </si>
  <si>
    <t xml:space="preserve">濒危鱼的非食用产品(包括鱼肚)(用作鱼饵的海水鱼)
</t>
  </si>
  <si>
    <t xml:space="preserve">濒危鱼的非食用产品(包括鱼肚)(用作鱼饵的淡水鱼)
</t>
  </si>
  <si>
    <t xml:space="preserve">其他鱼的非食用产品(包括鱼肚)(用作鱼饵的海水鱼)
</t>
  </si>
  <si>
    <t xml:space="preserve">其他鱼的非食用产品(包括鱼肚)(用作鱼饵的淡水鱼)
</t>
  </si>
  <si>
    <t>Các sản phẩm không ăn được của các loài cá khác (bao gồm cả nội tạng cá) (cá nước ngọt dùng làm mồi câu)</t>
  </si>
  <si>
    <t xml:space="preserve">丰年虫卵(丰年虾卵)
</t>
  </si>
  <si>
    <t xml:space="preserve">其他水生无脊椎动物产品(包括甲壳动物、软体动物、第三章死动物)(饲料用红赤虫)
</t>
  </si>
  <si>
    <t>Các sản phẩm động vật không xương sống dưới nước khác (bao gồm động vật giáp xác, động vật thân mềm và xác động vật như mô tả trong Chương 3) (giun đỏ dùng làm thức ăn)</t>
  </si>
  <si>
    <t xml:space="preserve">其他水生无脊椎动物产品(包括甲壳动物、软体动物、第三章死动物)(饲料用海肠)
</t>
  </si>
  <si>
    <t xml:space="preserve">其他水生无脊椎动物产品(包括甲壳动物、软体动物、第三章死动物)(其他饲料用水生无脊椎动物)
</t>
  </si>
  <si>
    <t>Các sản phẩm động vật không xương sống dưới nước khác (bao gồm động vật giáp xác, động vật thân mềm và xác động vật như mô tả trong Chương 3) (các sản phẩm thức ăn khác được làm từ động vật không xương sống dưới nước)</t>
  </si>
  <si>
    <t>添加剂预混合饲料(饲料用鱼膏、鱼溶浆)</t>
  </si>
  <si>
    <t>Phụ gia thức ăn trộn sẵn (bột cá dùng làm thức ăn, bột cá hòa tan)</t>
  </si>
  <si>
    <t xml:space="preserve">其他配制的动物饲料(饲料用鱼膏、鱼溶浆)
</t>
  </si>
  <si>
    <t xml:space="preserve">其他配制的动物饲料(添加剂预混合饲料，不含动植物源性成分)
</t>
  </si>
  <si>
    <t xml:space="preserve">其他配制的动物饲料(浓缩饲料)
</t>
  </si>
  <si>
    <t xml:space="preserve">其他配制的动物饲料(全价配合饲料)
</t>
  </si>
  <si>
    <t xml:space="preserve">其他配制的动物饲料(精料补充料)
</t>
  </si>
  <si>
    <t xml:space="preserve">其他配制的动物饲料(其他配制的动物饲料)
</t>
  </si>
  <si>
    <t xml:space="preserve">其他配制的动物饲料(添加剂预混合饲料，含动物源性成分)
</t>
  </si>
  <si>
    <t xml:space="preserve">其他配制的动物饲料(添加剂预混合饲料，含植物源性成分)
</t>
  </si>
  <si>
    <t xml:space="preserve">其他配制的动物饲料(含饲用猪肠粘膜蛋白)
</t>
  </si>
  <si>
    <t xml:space="preserve">冻的鹅块及食用杂碎(宠物食品加工用冷冻鹅头脖)
</t>
  </si>
  <si>
    <t>狗食或猫食罐头</t>
  </si>
  <si>
    <t xml:space="preserve">其他零售包装的狗食或猫食(非罐装宠物食品)
</t>
  </si>
  <si>
    <t xml:space="preserve">其他零售包装的狗食或猫食(咀嚼物)
</t>
  </si>
  <si>
    <t xml:space="preserve">其他配制的动物饲料(其他宠物食品)
</t>
  </si>
  <si>
    <t xml:space="preserve">阿拉伯胶(饲料添加剂)
</t>
  </si>
  <si>
    <t xml:space="preserve">琼脂(饲料添加剂)
</t>
  </si>
  <si>
    <t xml:space="preserve">刺槐豆胶液及增稠剂(从刺槐豆、刺槐豆子或瓜尔豆制得的，不论是否改性)(饲料添加剂)
</t>
  </si>
  <si>
    <t xml:space="preserve">其他固定植物油、脂及其分离品(不论是否精制，但未经化学改性)(饲料添加剂)
</t>
  </si>
  <si>
    <t xml:space="preserve">活性酵母(饲料添加剂)
</t>
  </si>
  <si>
    <t xml:space="preserve">非活性酵母，已死单细胞微生物(品目3002疫苗除外)(饲用)
</t>
  </si>
  <si>
    <t>Men bất hoạt, vi sinh vật đơn bào chết (trừ vắc-xin thuộc nhóm 3002) (dùng làm thức ăn chăn nuôi).</t>
  </si>
  <si>
    <t xml:space="preserve">发酵粉(饲料添加剂)
</t>
  </si>
  <si>
    <t>添加剂预混合饲料(含动物源性饲料添加剂)</t>
  </si>
  <si>
    <t>Thức ăn hỗn hợp bổ sung (bao gồm cả phụ gia thức ăn có nguồn gốc từ động vật)</t>
  </si>
  <si>
    <t>添加剂预混合饲料(含植物源性饲料添加剂)</t>
  </si>
  <si>
    <t>Thức ăn hỗn hợp bổ sung (bao gồm cả phụ gia thức ăn có nguồn gốc thực vật)</t>
  </si>
  <si>
    <t>添加剂预混合饲料(其他饲料添加剂)</t>
  </si>
  <si>
    <t>Thức ăn hỗn hợp bổ sung (các chất phụ gia thức ăn khác)</t>
  </si>
  <si>
    <t xml:space="preserve">其他配制的动物饲料(酵母培养物)
</t>
  </si>
  <si>
    <t xml:space="preserve">食用盐(饲料用盐)
</t>
  </si>
  <si>
    <t xml:space="preserve">其他盐(饲料添加剂)
</t>
  </si>
  <si>
    <t xml:space="preserve">纯氯化钠(矿物源性饲料添加剂)
</t>
  </si>
  <si>
    <t xml:space="preserve">Natri clorua tinh khiết (phụ gia thức ăn chăn nuôi gốc khoáng)
</t>
  </si>
  <si>
    <t xml:space="preserve">化学纯氧化镁(矿物源性饲料添加剂)
</t>
  </si>
  <si>
    <t xml:space="preserve">其他氧化镁含量在70%及以上的矿产品(矿物源性饲料添加剂)
</t>
  </si>
  <si>
    <t xml:space="preserve">其他氧化镁(矿物源性饲料添加剂)
</t>
  </si>
  <si>
    <t xml:space="preserve">灰色饲料氧化锌(氧化锌ZnO含量大于80%)
</t>
  </si>
  <si>
    <t xml:space="preserve">食品级磷酸(食品级磷酸的具体技术指标参考GB3149-2004)(饲料添加剂)
</t>
  </si>
  <si>
    <t xml:space="preserve">其他磷酸及偏磷酸、焦磷酸(食品级磷酸除外)(饲料添加剂)
</t>
  </si>
  <si>
    <t>Các axit photphoric và axit metaphosphoric, axit pyrophosphoric (trừ axit photphoric dùng trong thực phẩm) (phụ gia thức ăn chăn nuôi)</t>
  </si>
  <si>
    <t xml:space="preserve">其他多磷酸(饲料添加剂)
</t>
  </si>
  <si>
    <t>二氧化硅硅胶(饲用)</t>
  </si>
  <si>
    <t>Gel silica (dùng trong thức ăn chăn nuôi)</t>
  </si>
  <si>
    <t xml:space="preserve">其他二氧化硅(饲料添加剂)
</t>
  </si>
  <si>
    <t xml:space="preserve">氨(饲料添加剂)
</t>
  </si>
  <si>
    <t xml:space="preserve">氨水(含量≥10%)(饲料添加剂)
</t>
  </si>
  <si>
    <t xml:space="preserve">其他氨水(饲料添加剂)
</t>
  </si>
  <si>
    <t xml:space="preserve">固体氢氧化钠(饲料添加剂)
</t>
  </si>
  <si>
    <t xml:space="preserve">氢氧化钠水溶液，液体烧碱(饲料添加剂)
</t>
  </si>
  <si>
    <t xml:space="preserve">氧化锌(矿物源性饲料添加剂)
</t>
  </si>
  <si>
    <t xml:space="preserve">氧化铝，但人造刚玉除外(饲料添加剂)
</t>
  </si>
  <si>
    <t xml:space="preserve">Nhôm oxit, ngoại trừ corundum tổng hợp (phụ gia thức ăn chăn nuôi).
</t>
  </si>
  <si>
    <t xml:space="preserve">二氧化锰(矿物源性饲料添加剂)
</t>
  </si>
  <si>
    <t xml:space="preserve">Mangan đioxit (phụ gia thức ăn chăn nuôi có nguồn gốc khoáng chất)
</t>
  </si>
  <si>
    <t xml:space="preserve">其他锰的氧化物(矿物源性饲料添加剂)
</t>
  </si>
  <si>
    <t xml:space="preserve">Các oxit mangan khác (phụ gia thức ăn có nguồn gốc khoáng chất)
</t>
  </si>
  <si>
    <t xml:space="preserve">铁的氧化物及氢氧化物(矿物源性饲料添加剂)
</t>
  </si>
  <si>
    <t xml:space="preserve">Oxit và hydroxit sắt (phụ gia thức ăn chăn nuôi gốc khoáng)
</t>
  </si>
  <si>
    <t xml:space="preserve">土色料(三氧化二铁含量在70%及以上)(矿物源性饲料添加剂)
</t>
  </si>
  <si>
    <t xml:space="preserve">Chất tạo màu gốc đất (hàm lượng oxit sắt từ 70% trở lên) (phụ gia thức ăn chăn nuôi có nguồn gốc khoáng chất)
</t>
  </si>
  <si>
    <t xml:space="preserve">铜的氧化物及氢氧化物(矿物源性饲料添加剂)
</t>
  </si>
  <si>
    <t xml:space="preserve">Oxit và hydroxit đồng (phụ gia thức ăn chăn nuôi gốc khoáng)
</t>
  </si>
  <si>
    <t xml:space="preserve">氯化钙(矿物源性饲料添加剂)
</t>
  </si>
  <si>
    <t xml:space="preserve">Canxi clorua (phụ gia thức ăn chăn nuôi gốc khoáng)
</t>
  </si>
  <si>
    <t xml:space="preserve">氯化镁(矿物源性饲料添加剂)
</t>
  </si>
  <si>
    <t xml:space="preserve">Magiê clorua (phụ gia thức ăn chăn nuôi gốc khoáng)
</t>
  </si>
  <si>
    <t xml:space="preserve">氯化钴(矿物源性饲料添加剂)
</t>
  </si>
  <si>
    <t xml:space="preserve">Coban clorua (phụ gia thức ăn chăn nuôi có nguồn gốc khoáng chất)
</t>
  </si>
  <si>
    <t xml:space="preserve">其他氯化物(矿物源性饲料添加剂)
</t>
  </si>
  <si>
    <t xml:space="preserve">Các clorua khác (phụ gia thức ăn có nguồn gốc khoáng chất)
</t>
  </si>
  <si>
    <t xml:space="preserve">碘化物及碘氧化物(矿物源性饲料添加剂)
</t>
  </si>
  <si>
    <t xml:space="preserve">Iodua và oxit iốt (phụ gia thức ăn chăn nuôi có nguồn gốc khoáng chất)
</t>
  </si>
  <si>
    <t xml:space="preserve">其他高氯酸盐，溴酸盐等(包括过溴酸盐、碘酸盐及高碘酸盐)(矿物源性饲料添加剂)
</t>
  </si>
  <si>
    <t xml:space="preserve">Các perclorat, bromat khác, v.v. (bao gồm perbromat, iodat và periodat) (phụ gia thức ăn chăn nuôi có nguồn gốc khoáng chất)
</t>
  </si>
  <si>
    <t xml:space="preserve">硫酸二钠(矿物源性饲料添加剂)
</t>
  </si>
  <si>
    <t xml:space="preserve">Natri sulfat (phụ gia thức ăn chăn nuôi gốc khoáng)
</t>
  </si>
  <si>
    <t xml:space="preserve">硫酸镁(矿物源性饲料添加剂)
</t>
  </si>
  <si>
    <t xml:space="preserve">Magie sulfat (phụ gia thức ăn chăn nuôi gốc khoáng)
</t>
  </si>
  <si>
    <t xml:space="preserve">铜的硫酸盐(矿物源性饲料添加剂)
</t>
  </si>
  <si>
    <t xml:space="preserve">Đồng sunfat (phụ gia thức ăn chăn nuôi gốc khoáng)
</t>
  </si>
  <si>
    <t xml:space="preserve">硫酸亚铁(矿物源性饲料添加剂)
</t>
  </si>
  <si>
    <t xml:space="preserve">Sắt(II) sunfat (phụ gia thức ăn chăn nuôi gốc khoáng)
</t>
  </si>
  <si>
    <t xml:space="preserve">硫酸锌(矿物源性饲料添加剂)
</t>
  </si>
  <si>
    <t xml:space="preserve">Kẽm sunfat (phụ gia thức ăn chăn nuôi gốc khoáng)
</t>
  </si>
  <si>
    <t xml:space="preserve">硫酸钴(矿物源性饲料添加剂)
</t>
  </si>
  <si>
    <t xml:space="preserve">其他钴的硫酸盐(矿物源性饲料添加剂)
</t>
  </si>
  <si>
    <t xml:space="preserve">Các loại coban sunfat khác (phụ gia thức ăn chăn nuôi có nguồn gốc khoáng chất)
</t>
  </si>
  <si>
    <t xml:space="preserve">其他硫酸盐(矿物源性饲料添加剂)
</t>
  </si>
  <si>
    <t xml:space="preserve">Các sunfat khác (phụ gia thức ăn có nguồn gốc khoáng chất)
</t>
  </si>
  <si>
    <t xml:space="preserve">磷酸一钠及磷酸二钠(矿物源性饲料添加剂)
</t>
  </si>
  <si>
    <t xml:space="preserve">钾的磷酸盐(矿物源性饲料添加剂)
</t>
  </si>
  <si>
    <t xml:space="preserve">饲料级的正磷酸氢钙(磷酸二钙)(矿物源性饲料添加剂)
</t>
  </si>
  <si>
    <t xml:space="preserve">食品级的正磷酸氢钙(磷酸二钙)(矿物源性饲料添加剂)
</t>
  </si>
  <si>
    <t xml:space="preserve">其他磷酸钙(矿物源性饲料添加剂)
</t>
  </si>
  <si>
    <t xml:space="preserve">其他磷酸盐(矿物源性饲料添加剂)
</t>
  </si>
  <si>
    <t xml:space="preserve">其他多磷酸盐(矿物源性饲料添加剂)
</t>
  </si>
  <si>
    <t xml:space="preserve">碳酸钠(纯碱)(矿物源性饲料添加剂)
</t>
  </si>
  <si>
    <t xml:space="preserve">碳酸氢钠(小苏打)(矿物源性饲料添加剂)
</t>
  </si>
  <si>
    <t xml:space="preserve">碳酸钙(矿物源性饲料添加剂)
</t>
  </si>
  <si>
    <t xml:space="preserve">碳酸钴(矿物源性饲料添加剂)
</t>
  </si>
  <si>
    <t xml:space="preserve">商品碳酸铵及其他铵的碳酸盐(矿物源性饲料添加剂)
</t>
  </si>
  <si>
    <t xml:space="preserve">其他碳酸盐及过碳酸盐(矿物源性饲料添加剂)
</t>
  </si>
  <si>
    <t xml:space="preserve">其他钼酸盐(矿物源性饲料添加剂)
</t>
  </si>
  <si>
    <t xml:space="preserve">硅酸复盐及硅酸络盐(包括不论是否已有化学定义的硅铝酸盐)(矿物源性饲料添加剂)
</t>
  </si>
  <si>
    <t xml:space="preserve">硒酸盐及亚硒酸盐(饲料添加剂，危险化学品)
</t>
  </si>
  <si>
    <t xml:space="preserve">其他无机酸盐及过氧酸盐(迭氮化物除外)(矿物源性饲料添加剂)
</t>
  </si>
  <si>
    <t xml:space="preserve">铈的其他化合物(矿物源性饲料添加剂)
</t>
  </si>
  <si>
    <t xml:space="preserve">其他稀土金属、钪的其他化合物(铈的化合物除外)(饲料添加剂)
</t>
  </si>
  <si>
    <t xml:space="preserve">1，2-丙二醇(饲料添加剂)
</t>
  </si>
  <si>
    <t xml:space="preserve">1，3-丙二醇(饲料添加剂)
</t>
  </si>
  <si>
    <t xml:space="preserve">甘露糖醇(饲料添加剂)
</t>
  </si>
  <si>
    <t xml:space="preserve">山梨醇(饲料添加剂)
</t>
  </si>
  <si>
    <t xml:space="preserve">丙三醇(甘油)(饲料添加剂)
</t>
  </si>
  <si>
    <t xml:space="preserve">肌醇(饲料添加剂)
</t>
  </si>
  <si>
    <t xml:space="preserve">其他芳香醚及其卤化、磺化、硝化衍生物(包括其亚硝化衍生物)(饲料添加剂)
</t>
  </si>
  <si>
    <t>Các ete thơm khác và các dẫn xuất halogen hóa, sunfon hóa và nitrat hóa của chúng (bao gồm cả các dẫn xuất nitrosat hóa) (phụ gia thức ăn chăn nuôi)</t>
  </si>
  <si>
    <t xml:space="preserve">甲酸(饲料添加剂)
</t>
  </si>
  <si>
    <t xml:space="preserve">甲酸盐(饲料添加剂)
</t>
  </si>
  <si>
    <t xml:space="preserve">食品级冰乙酸(冰醋酸)(GB1903-2008)(饲料添加剂)
</t>
  </si>
  <si>
    <t xml:space="preserve">其他冰乙酸(冰醋酸)(饲料添加剂)
</t>
  </si>
  <si>
    <t>Axit axetic băng khác (phụ gia thức ăn chăn nuôi)</t>
  </si>
  <si>
    <t xml:space="preserve">乙酸溶液，80≥含量＞10%(饲料添加剂)
</t>
  </si>
  <si>
    <t xml:space="preserve">乙酸钠(饲料添加剂)
</t>
  </si>
  <si>
    <t xml:space="preserve">其他乙酸盐(饲料添加剂)
</t>
  </si>
  <si>
    <t xml:space="preserve">丙酸(饲料添加剂)
</t>
  </si>
  <si>
    <t xml:space="preserve">丙酸盐和酯(饲料添加剂)
</t>
  </si>
  <si>
    <t xml:space="preserve">丁酸、戊酸及其盐和酯(饲料添加剂)
</t>
  </si>
  <si>
    <t xml:space="preserve">硬脂酸(以干燥重量计，纯度在90％及以上)(饲料添加剂)
</t>
  </si>
  <si>
    <t xml:space="preserve">棕榈酸及其盐和酯、硬脂酸盐、酯(其他饲料添加剂)
</t>
  </si>
  <si>
    <t xml:space="preserve">其他不饱和无环一元羧酸(包括其酸酐，酰卤化物，过氧化物和过氧酸及它们的衍生物)(饲料添加剂)
</t>
  </si>
  <si>
    <t>Các axit monocarboxylic không bão hòa mạch hở khác (bao gồm anhydrit, halogenua acyl, peroxit và axit peroxy, và các dẫn xuất của chúng) (phụ gia thức ăn chăn nuôi)</t>
  </si>
  <si>
    <t xml:space="preserve">其他苯甲酸及其盐和酯(饲料添加剂)
</t>
  </si>
  <si>
    <t xml:space="preserve">其他无环多元羧酸(饲料添加剂)
</t>
  </si>
  <si>
    <t xml:space="preserve">乳酸及其盐和酯(饲料添加剂)
</t>
  </si>
  <si>
    <t xml:space="preserve">酒石酸(CAS号147-71-7)(饲料添加剂)
</t>
  </si>
  <si>
    <t xml:space="preserve">柠檬酸(饲料添加剂)
</t>
  </si>
  <si>
    <t xml:space="preserve">柠檬酸盐及柠檬酸酯(饲料添加剂)
</t>
  </si>
  <si>
    <t xml:space="preserve">其他含醇基但不含其他含氧基羧酸(包括其酸酐，酰卤化物，过氧化物和过氧酸及其衍生物)(饲料添加剂)
</t>
  </si>
  <si>
    <t>Các axit cacboxylic khác có chứa rượu nhưng không chứa oxy (bao gồm cả anhydrit, halogenua acyl, peroxit và axit peroxy cùng các dẫn xuất của chúng) (phụ gia thức ăn chăn nuôi).</t>
  </si>
  <si>
    <t xml:space="preserve">辛菌胺(饲料添加剂)
</t>
  </si>
  <si>
    <t xml:space="preserve">其他无环多胺及其衍生物(包括它们的盐)(饲料添加剂)
</t>
  </si>
  <si>
    <t xml:space="preserve">赖氨酸(饲料添加剂)
</t>
  </si>
  <si>
    <t xml:space="preserve">赖氨酸酯和赖氨酸盐(包括赖氨酸酯的盐)(饲料添加剂)
</t>
  </si>
  <si>
    <t xml:space="preserve">谷氨酸(饲料添加剂)
</t>
  </si>
  <si>
    <t xml:space="preserve">谷氨酸钠(饲料添加剂)
</t>
  </si>
  <si>
    <t xml:space="preserve">其他谷氨酸盐(饲料添加剂)
</t>
  </si>
  <si>
    <t xml:space="preserve">邻氨基苯甲酸(氨茴酸)(饲料添加剂)
</t>
  </si>
  <si>
    <t xml:space="preserve">邻氨基苯甲酸(氨茴酸)盐(饲料添加剂)
</t>
  </si>
  <si>
    <t xml:space="preserve">氨甲环酸(饲料添加剂)
</t>
  </si>
  <si>
    <t xml:space="preserve">安咪奈丁(饲料添加剂)
</t>
  </si>
  <si>
    <t xml:space="preserve">其他氨基酸(饲料添加剂)
</t>
  </si>
  <si>
    <t xml:space="preserve">氨酰丙酸(盐酸盐)(饲料添加剂)
</t>
  </si>
  <si>
    <t xml:space="preserve">其他氨基酸及其酯及它们的盐(含有一种以上含氧基的除外)(饲料添加剂)
</t>
  </si>
  <si>
    <t xml:space="preserve">苏氨酸(饲用)
</t>
  </si>
  <si>
    <t xml:space="preserve">胆碱及其盐(饲料添加剂)
</t>
  </si>
  <si>
    <t xml:space="preserve">胆碱及其盐(饲用氯化胆碱)
</t>
  </si>
  <si>
    <t xml:space="preserve">卵磷脂及其他磷氨基类脂(饲料添加剂)
</t>
  </si>
  <si>
    <t xml:space="preserve">其他季铵盐及季铵碱(饲料添加剂)
</t>
  </si>
  <si>
    <t>其他氨基醇酚、氨基酸酚（包括其他含氧基氨基化合物）（饲用）</t>
  </si>
  <si>
    <t>Các loại rượu amin và phenol khác, phenol axit amin (bao gồm các hợp chất amin chứa oxy khác) (dùng làm thức ăn chăn nuôi)</t>
  </si>
  <si>
    <t xml:space="preserve">其他季铵盐及季铵碱(饲用甜菜碱及其盐酸盐)
</t>
  </si>
  <si>
    <t xml:space="preserve">Các muối amoni bậc bốn khác và các bazơ amoni bậc bốn (betain dùng làm thức ăn chăn nuôi và muối hydroclorua của nó)
</t>
  </si>
  <si>
    <t xml:space="preserve">其他无环酰胺(包括无环氨基甲酸酯)(包括其衍生物及其盐)(饲料添加剂)
</t>
  </si>
  <si>
    <t xml:space="preserve">Các amit mạch hở khác (bao gồm cả cacbamat mạch hở) (bao gồm cả dẫn xuất và muối của chúng) (phụ gia thức ăn chăn nuôi)
</t>
  </si>
  <si>
    <t xml:space="preserve">其他烷基脲及其衍生物以及它们的盐(饲料添加剂)
</t>
  </si>
  <si>
    <t xml:space="preserve">糖精及其盐(饲料添加剂)
</t>
  </si>
  <si>
    <t xml:space="preserve">甲硫氨酸(蛋氨酸)(饲料添加剂)
</t>
  </si>
  <si>
    <t xml:space="preserve">双巯丙氨酸(胱氨酸)(饲料添加剂)
</t>
  </si>
  <si>
    <t xml:space="preserve">DL-羟基蛋氨酸(饲料添加剂)
</t>
  </si>
  <si>
    <t xml:space="preserve">氯甲喹啉酸、二氯喹啉草酮、喹啉铜(饲料添加剂)
</t>
  </si>
  <si>
    <t xml:space="preserve">未混合的维生素A及其衍生物(不论是否溶于溶剂)(饲料添加剂)
</t>
  </si>
  <si>
    <t xml:space="preserve">未混合的维生素B1及其衍生物(不论是否溶于溶剂)(饲料添加剂)
</t>
  </si>
  <si>
    <t xml:space="preserve">未混合的维生素B2及其衍生物(不论是否溶于溶剂)(饲料添加剂)
</t>
  </si>
  <si>
    <t xml:space="preserve">D或DL-泛酸(维生素B5)及其衍生物(不论是否溶于溶剂)(饲料添加剂)
</t>
  </si>
  <si>
    <t>Axit D- hoặc DL-pantothenic (vitamin B5) và các dẫn xuất của nó (có thể hòa tan trong dung môi hoặc không) (phụ gia thức ăn chăn nuôi)</t>
  </si>
  <si>
    <t xml:space="preserve">未混合的维生素B6及其衍生物(不论是否溶于溶剂)(饲料添加剂)
</t>
  </si>
  <si>
    <t xml:space="preserve">未混合的维生素B12及其衍生物(不论是否溶于溶剂)(饲料添加剂)
</t>
  </si>
  <si>
    <t xml:space="preserve">维生素C酯类及其他(不论是否溶于溶剂)(饲料添加剂)
</t>
  </si>
  <si>
    <t xml:space="preserve">未混合的维生素E及其衍生物(不论是否溶于溶剂)(饲料添加剂)
</t>
  </si>
  <si>
    <t xml:space="preserve">其他未混合的维生素及其衍生物(不论是否溶于溶剂)(饲料添加剂)
</t>
  </si>
  <si>
    <t>Các loại vitamin nguyên chất khác và các dẫn xuất của chúng (có hoặc không tan trong dung môi) (phụ gia thức ăn chăn nuôi)</t>
  </si>
  <si>
    <t xml:space="preserve">维生素AD3(包括天然浓缩物，不论是否溶于溶剂)(饲料添加剂)
</t>
  </si>
  <si>
    <t xml:space="preserve">维生素原，混合维生素原、其他混合维生素及其衍生物(包括天然浓缩物，不论是否溶于溶剂)(饲料添加剂)
</t>
  </si>
  <si>
    <t xml:space="preserve">木糖(饲料添加剂)
</t>
  </si>
  <si>
    <t xml:space="preserve">其他化学纯糖,糖醚、糖酯及其盐(蔗糖、乳糖、麦芽糖、葡萄糖、品目29.37-2939产品除外)
</t>
  </si>
  <si>
    <t xml:space="preserve">其他有机化合物(饲料添加剂)
</t>
  </si>
  <si>
    <t xml:space="preserve">苏云金杆菌、枯草芽孢杆菌(饲料添加剂用)
</t>
  </si>
  <si>
    <t xml:space="preserve">尿素(配额内，不论是否水溶液)(饲料添加剂)
</t>
  </si>
  <si>
    <t xml:space="preserve">尿素(配额外，不论是否水溶液)(饲料添加剂)
</t>
  </si>
  <si>
    <t xml:space="preserve">硫酸铵(矿物源性饲料添加剂)
</t>
  </si>
  <si>
    <t xml:space="preserve">其他氯化钾(矿物源性饲料添加剂)
</t>
  </si>
  <si>
    <t xml:space="preserve">硫酸钾(矿物源性饲料添加剂)
</t>
  </si>
  <si>
    <t xml:space="preserve">磷酸氢二铵(配额内)(饲料添加剂)
</t>
  </si>
  <si>
    <t xml:space="preserve">磷酸氢二铵(配额外)(矿物源性饲料添加剂)
</t>
  </si>
  <si>
    <t xml:space="preserve">磷酸二氢铵(包括磷酸二氢铵与磷酸氢二铵的混合物)(矿物源性饲料添加剂)
</t>
  </si>
  <si>
    <t xml:space="preserve">其他含氮、磷两种元素肥料(包括矿物肥料或化学肥料)(矿物源性饲料添加剂)
</t>
  </si>
  <si>
    <t xml:space="preserve">濒危植物质着色料及制品(制品是指以植物质着色料为基本成分的)(饲料添加剂)
</t>
  </si>
  <si>
    <t xml:space="preserve">其他植物质着色料及制品(制品是指以植物质着色料为基本成分的)(饲料添加剂)
</t>
  </si>
  <si>
    <t>Các chất tạo màu có nguồn gốc thực vật khác và các sản phẩm của chúng (sản phẩm ở đây đề cập đến những sản phẩm có chất tạo màu có nguồn gốc thực vật làm thành phần cơ bản) (phụ gia thức ăn chăn nuôi)</t>
  </si>
  <si>
    <t xml:space="preserve">其他着色料组成的混合物(饲料添加剂)
</t>
  </si>
  <si>
    <t xml:space="preserve">糊精及其他改性淀粉(饲料添加剂)
</t>
  </si>
  <si>
    <t xml:space="preserve">粗制凝乳酶及其浓缩物(饲用酶制剂)
</t>
  </si>
  <si>
    <t xml:space="preserve">碱性蛋白酶(饲用酶制剂)
</t>
  </si>
  <si>
    <t xml:space="preserve">碱性脂肪酶饲(用酶制剂)
</t>
  </si>
  <si>
    <t xml:space="preserve">其他酶及酶制品(饲用酶制剂)
</t>
  </si>
  <si>
    <t xml:space="preserve">其他酶及酶制品(饲用木聚糖酶)
</t>
  </si>
  <si>
    <t xml:space="preserve">其他酶及酶制品(饲用植酸酶)
</t>
  </si>
  <si>
    <t xml:space="preserve">其他酶及酶制品(饲用纤维素酶)
</t>
  </si>
  <si>
    <t xml:space="preserve">未经浓缩、脱糖或经过化学处理的木浆残余碱液(妥尔油除外)（饲用）
</t>
  </si>
  <si>
    <t xml:space="preserve">经浓缩、脱糖或经过化学处理的木浆残余碱液，包括木素磺酸盐(妥尔油除外)（饲用）
</t>
  </si>
  <si>
    <t xml:space="preserve">硬脂酸(其他饲料添加剂)
</t>
  </si>
  <si>
    <t xml:space="preserve">其他初级形状的丙烯酸聚合物(饲料添加剂)
</t>
  </si>
  <si>
    <t xml:space="preserve">初级形状的羧甲基纤维素及其盐(其他饲料添加剂)
</t>
  </si>
  <si>
    <t xml:space="preserve">初级形状的藻酸及盐和酯(其他饲料添加剂)
</t>
  </si>
  <si>
    <t xml:space="preserve">香菇多糖(其他饲料添加剂)
</t>
  </si>
  <si>
    <t xml:space="preserve">其他初级形状的未列名天然聚合物(包括改性天然聚合物(如硬化蛋白))(其他饲料添加剂)
</t>
  </si>
  <si>
    <t>非食用动物产品（含肥料等）</t>
  </si>
  <si>
    <t>3001200010101</t>
  </si>
  <si>
    <t xml:space="preserve">其他濒危野生动物腺体、器官(包括分泌物)(动物器官、组织)
</t>
  </si>
  <si>
    <t>3001200090113</t>
  </si>
  <si>
    <t xml:space="preserve">其他腺体、器官及其分泌物提取物(工业用牛胰腺)
</t>
  </si>
  <si>
    <t>3001200090114</t>
  </si>
  <si>
    <t xml:space="preserve">其他腺体、器官及其分泌物提取物(工业用猪胰腺)
</t>
  </si>
  <si>
    <t>0209100000101</t>
  </si>
  <si>
    <t xml:space="preserve">未炼制或用其他方法提取的不带瘦肉的肥猪肉、猪脂肪(包括鲜、冷、冻、干、熏、盐制的)(工业用肥猪肉(不带瘦肉))
</t>
  </si>
  <si>
    <t>0209100000102</t>
  </si>
  <si>
    <t xml:space="preserve">未炼制或用其他方法提取的不带瘦肉的肥猪肉、猪脂肪(包括鲜、冷、冻、干、熏、盐制的)(工业用猪油脂)
</t>
  </si>
  <si>
    <t>0209900000101</t>
  </si>
  <si>
    <t xml:space="preserve">未炼制或用其他方法提取的家禽脂肪(包括鲜、冷、冻、干、熏、盐制的)(工业用禽油脂)
</t>
  </si>
  <si>
    <t>1501100000101</t>
  </si>
  <si>
    <t xml:space="preserve">猪油(但品目0209及1503的货品除外)(工业用猪油脂)
</t>
  </si>
  <si>
    <t>1501200000101</t>
  </si>
  <si>
    <t xml:space="preserve">其他猪脂肪(但品目0209及1503的货品除外)(工业用猪油脂)
</t>
  </si>
  <si>
    <t>1501900000101</t>
  </si>
  <si>
    <t xml:space="preserve">家禽脂肪(但品目0209及1503的货品除外)(工业用禽油脂)
</t>
  </si>
  <si>
    <t>1502100000101</t>
  </si>
  <si>
    <t xml:space="preserve">牛、羊油脂(但品目1503的货品除外)(工业用牛油脂)
</t>
  </si>
  <si>
    <t>1502100000102</t>
  </si>
  <si>
    <t xml:space="preserve">牛、羊油脂(但品目1503的货品除外)(工业用羊油脂)
</t>
  </si>
  <si>
    <t>1502100000103</t>
  </si>
  <si>
    <t xml:space="preserve">牛、羊油脂(但品目1503的货品除外)(工业用野生猪、牛、羊油脂)
</t>
  </si>
  <si>
    <t>1502900000101</t>
  </si>
  <si>
    <t xml:space="preserve">其他牛、羊脂肪(但品目1503的货品除外)(工业用牛油脂)
</t>
  </si>
  <si>
    <t>1502900000102</t>
  </si>
  <si>
    <t xml:space="preserve">其他牛、羊脂肪(但品目1503的货品除外)(工业用羊油脂)
</t>
  </si>
  <si>
    <t>1502900000103</t>
  </si>
  <si>
    <t xml:space="preserve">其他牛、羊脂肪(但品目1503的货品除外)(工业用野生猪、牛、羊油脂)
</t>
  </si>
  <si>
    <t>1503000000101</t>
  </si>
  <si>
    <t xml:space="preserve">未经制作的猪油硬脂、油硬脂等(包括液体猪油及脂油，未经乳化、混合或其他方法制作)(工业用猪油脂)
</t>
  </si>
  <si>
    <t>1503000000102</t>
  </si>
  <si>
    <t xml:space="preserve">未经制作的猪油硬脂、油硬脂等(包括液体猪油及脂油，未经乳化、混合或其他方法制作)(工业用其他野生偶蹄动物油脂)
</t>
  </si>
  <si>
    <t>1503000000103</t>
  </si>
  <si>
    <t xml:space="preserve">未经制作的猪油硬脂、油硬脂等(包括液体猪油及脂油，未经乳化、混合或其他方法制作)(未列出的工业用其他动物油脂)
</t>
  </si>
  <si>
    <t>1504100090101</t>
  </si>
  <si>
    <t xml:space="preserve">其他鱼鱼肝油及其分离品(工业用鱼油脂)
</t>
  </si>
  <si>
    <t>1504100090102</t>
  </si>
  <si>
    <t xml:space="preserve">其他鱼鱼肝油及其分离品(未列出的工业用其他动物油脂)
</t>
  </si>
  <si>
    <t>1504200019101</t>
  </si>
  <si>
    <t xml:space="preserve">濒危鱼其他鱼油、脂及其分离品(鱼肝油除外)(工业用鱼油脂)
</t>
  </si>
  <si>
    <t>1504200019102</t>
  </si>
  <si>
    <t xml:space="preserve">濒危鱼其他鱼油、脂及其分离品(鱼肝油除外)(未列出的工业用其他动物油脂)
</t>
  </si>
  <si>
    <t>1504200099101</t>
  </si>
  <si>
    <t xml:space="preserve">其他鱼油、脂及其分离品(鱼肝油除外)(工业用鱼油脂)
</t>
  </si>
  <si>
    <t>1504200099102</t>
  </si>
  <si>
    <t xml:space="preserve">其他鱼油、脂及其分离品(鱼肝油除外)(未列出的工业用其他动物油脂)
</t>
  </si>
  <si>
    <t>1504300010101</t>
  </si>
  <si>
    <t xml:space="preserve">濒危哺乳动物的油、脂及其分离品(仅指海生)(工业用海生哺乳动物油脂)
</t>
  </si>
  <si>
    <t>1504300010102</t>
  </si>
  <si>
    <t xml:space="preserve">濒危哺乳动物的油、脂及其分离品(仅指海生)(未列出的工业用其他动物油脂)
</t>
  </si>
  <si>
    <t>1504300090101</t>
  </si>
  <si>
    <t xml:space="preserve">其他海生哺乳动物油、脂及其分离品(工业用海生哺乳动物油脂)
</t>
  </si>
  <si>
    <t>1504300090102</t>
  </si>
  <si>
    <t xml:space="preserve">其他海生哺乳动物油、脂及其分离品(未列出的工业用其他动物油脂)
</t>
  </si>
  <si>
    <t>1505000000101</t>
  </si>
  <si>
    <t xml:space="preserve">羊毛脂及羊毛脂肪物质(包括纯净的羊毛脂)(工业用羊毛脂)
</t>
  </si>
  <si>
    <t>1506000010101</t>
  </si>
  <si>
    <t xml:space="preserve">其他濒危动物为原料制取的脂肪(包括河马、熊、野兔、海龟为原料的及海龟蛋油)(工业用其他野生偶蹄动物油脂)
</t>
  </si>
  <si>
    <t>1506000010102</t>
  </si>
  <si>
    <t xml:space="preserve">其他濒危动物为原料制取的脂肪(包括河马、熊、野兔、海龟为原料的及海龟蛋油)(未列出的工业用其他动物油脂)
</t>
  </si>
  <si>
    <t>1506000090101</t>
  </si>
  <si>
    <t xml:space="preserve">其他动物油、脂及其分离品(不论是否精制，但未经化学改性)(工业用其他饲养偶蹄动物油脂)
</t>
  </si>
  <si>
    <t>1506000090102</t>
  </si>
  <si>
    <t xml:space="preserve">其他动物油、脂及其分离品(不论是否精制，但未经化学改性)(工业用野生猪、牛、羊油脂)
</t>
  </si>
  <si>
    <t>1506000090103</t>
  </si>
  <si>
    <t xml:space="preserve">其他动物油、脂及其分离品(不论是否精制，但未经化学改性)(工业用其他野生偶蹄动物油脂)
</t>
  </si>
  <si>
    <t>1506000090104</t>
  </si>
  <si>
    <t xml:space="preserve">其他动物油、脂及其分离品(不论是否精制，但未经化学改性)(工业用马油脂)
</t>
  </si>
  <si>
    <t>1506000090105</t>
  </si>
  <si>
    <t xml:space="preserve">其他动物油、脂及其分离品(不论是否精制，但未经化学改性)(未列出的工业用其他动物油脂)
</t>
  </si>
  <si>
    <t>2301102000101</t>
  </si>
  <si>
    <t xml:space="preserve">油渣(不适于供人食用的)(工业用其他动物油脂)
</t>
  </si>
  <si>
    <t>3001200090115</t>
  </si>
  <si>
    <t xml:space="preserve">其他腺体、器官及其分泌物提取物(牛胆汁)
</t>
  </si>
  <si>
    <t>3001200090116</t>
  </si>
  <si>
    <t xml:space="preserve">其他腺体、器官及其分泌物提取物(牛胆粉、牛胆膏)
</t>
  </si>
  <si>
    <t>3504001000103</t>
  </si>
  <si>
    <t xml:space="preserve">蛋白胨(工业用动物骨蛋白胨)
</t>
  </si>
  <si>
    <t>0506100000101</t>
  </si>
  <si>
    <t xml:space="preserve">经酸处理的骨胶原及骨(猪骨)
</t>
  </si>
  <si>
    <t>0506100000102</t>
  </si>
  <si>
    <t xml:space="preserve">经酸处理的骨胶原及骨(猪蹄壳)
</t>
  </si>
  <si>
    <t>0506100000103</t>
  </si>
  <si>
    <t xml:space="preserve">经酸处理的骨胶原及骨(牛骨)
</t>
  </si>
  <si>
    <t>0506100000104</t>
  </si>
  <si>
    <t xml:space="preserve">经酸处理的骨胶原及骨(牛蹄壳)
</t>
  </si>
  <si>
    <t>0506100000105</t>
  </si>
  <si>
    <t xml:space="preserve">经酸处理的骨胶原及骨(含饲养偶蹄动物的杂骨、骨块、骨粒)(工业用牛骨粒、羊骨粒、猪骨粒除外)
</t>
  </si>
  <si>
    <t>0506100000106</t>
  </si>
  <si>
    <t xml:space="preserve">经酸处理的骨胶原及骨(其他饲养偶蹄动物骨、蹄、角)
</t>
  </si>
  <si>
    <t>0506100000107</t>
  </si>
  <si>
    <t xml:space="preserve">经酸处理的骨胶原及骨(未列出的其他动物骨、蹄、角)
</t>
  </si>
  <si>
    <t>0506100000108</t>
  </si>
  <si>
    <t xml:space="preserve">经酸处理的骨胶原及骨(工业用牛骨粒)
</t>
  </si>
  <si>
    <t>0506100000109</t>
  </si>
  <si>
    <t xml:space="preserve">经酸处理的骨胶原及骨(工业用羊骨粒)
</t>
  </si>
  <si>
    <t>0506100000110</t>
  </si>
  <si>
    <t xml:space="preserve">经酸处理的骨胶原及骨(工业用猪骨粒)
</t>
  </si>
  <si>
    <t>0506901110999</t>
  </si>
  <si>
    <t xml:space="preserve">含牛羊成分的骨废料(未经加工或仅经脱脂等加工的)
</t>
  </si>
  <si>
    <t>0506901910999</t>
  </si>
  <si>
    <t xml:space="preserve">其他骨废料(未经加工或仅经脱脂等加工的)
</t>
  </si>
  <si>
    <t>0506909011999</t>
  </si>
  <si>
    <t xml:space="preserve">已脱胶的虎骨(指未经加工或经脱脂等加工的)
</t>
  </si>
  <si>
    <t>0506909019999</t>
  </si>
  <si>
    <t xml:space="preserve">未脱胶的虎骨(指未经加工或经脱脂等加工的)
</t>
  </si>
  <si>
    <t>0506909021999</t>
  </si>
  <si>
    <t xml:space="preserve">已脱胶的豹骨(指未经加工或经脱脂等加工的)
</t>
  </si>
  <si>
    <t>0506909029999</t>
  </si>
  <si>
    <t xml:space="preserve">未脱胶的豹骨(指未经加工或经脱脂等加工的)
</t>
  </si>
  <si>
    <t>0506909031101</t>
  </si>
  <si>
    <t xml:space="preserve">已脱胶的濒危野生动物的骨及角柱(不包括虎骨、豹骨，指未经加工或经脱脂等加工的)(其他野生偶蹄动物骨、蹄、角)
</t>
  </si>
  <si>
    <t>0506909031102</t>
  </si>
  <si>
    <t xml:space="preserve">已脱胶的濒危野生动物的骨及角柱(不包括虎骨、豹骨，指未经加工或经脱脂等加工的)(未列出的其他动物骨、蹄、角)
</t>
  </si>
  <si>
    <t>0506909031103</t>
  </si>
  <si>
    <t xml:space="preserve">已脱胶的濒危野生动物的骨及角柱(不包括虎骨、豹骨，指未经加工或经脱脂等加工的)(工业用牛软骨)
</t>
  </si>
  <si>
    <t>0506909031104</t>
  </si>
  <si>
    <t xml:space="preserve">已脱胶的濒危野生动物的骨及角柱(不包括虎骨、豹骨，指未经加工或经脱脂等加工的)(工业用羊软骨)
</t>
  </si>
  <si>
    <t>0506909031105</t>
  </si>
  <si>
    <t xml:space="preserve">已脱胶的濒危野生动物的骨及角柱(不包括虎骨、豹骨，指未经加工或经脱脂等加工的)(工业用猪软骨)
</t>
  </si>
  <si>
    <t>0506909031106</t>
  </si>
  <si>
    <t xml:space="preserve">已脱胶的濒危野生动物的骨及角柱(不包括虎骨、豹骨，指未经加工或经脱脂等加工的)(工业用烘干鹿骨)
</t>
  </si>
  <si>
    <t>0506909039101</t>
  </si>
  <si>
    <t xml:space="preserve">未脱胶的濒危野生动物的骨及角柱(不包括虎骨、豹骨，指未经加工或经脱脂等加工的)(工业用牛软骨)
</t>
  </si>
  <si>
    <t>0506909039102</t>
  </si>
  <si>
    <t xml:space="preserve">未脱胶的濒危野生动物的骨及角柱(不包括虎骨、豹骨，指未经加工或经脱脂等加工的)(工业用羊软骨)
</t>
  </si>
  <si>
    <t>0506909039103</t>
  </si>
  <si>
    <t xml:space="preserve">未脱胶的濒危野生动物的骨及角柱(不包括虎骨、豹骨，指未经加工或经脱脂等加工的)(工业用猪软骨)
</t>
  </si>
  <si>
    <t>0506909039104</t>
  </si>
  <si>
    <t xml:space="preserve">未脱胶的濒危野生动物的骨及角柱(不包括虎骨、豹骨，指未经加工或经脱脂等加工的)(工业用烘干鹿骨)
</t>
  </si>
  <si>
    <t>0506909039999</t>
  </si>
  <si>
    <t xml:space="preserve">未脱胶的濒危野生动物的骨及角柱(不包括虎骨、豹骨，指未经加工或经脱脂等加工的)(未列出的其他动物骨、蹄、角)
</t>
  </si>
  <si>
    <t>0506909091101</t>
  </si>
  <si>
    <t xml:space="preserve">已脱胶的其他骨及角柱(不包括虎骨、豹骨.指未经加工或经脱脂等加工的)(工业用牛软骨)
</t>
  </si>
  <si>
    <t>0506909091102</t>
  </si>
  <si>
    <t xml:space="preserve">已脱胶的其他骨及角柱(不包括虎骨、豹骨.指未经加工或经脱脂等加工的)(工业用羊软骨)
</t>
  </si>
  <si>
    <t>0506909091103</t>
  </si>
  <si>
    <t xml:space="preserve">已脱胶的其他骨及角柱(不包括虎骨、豹骨.指未经加工或经脱脂等加工的)(工业用猪软骨)
</t>
  </si>
  <si>
    <t>0506909091104</t>
  </si>
  <si>
    <t xml:space="preserve">已脱胶的其他骨及角柱(不包括虎骨、豹骨.指未经加工或经脱脂等加工的)(工业用烘干鹿骨)
</t>
  </si>
  <si>
    <t>0506909091105</t>
  </si>
  <si>
    <t xml:space="preserve">已脱胶的其他骨及角柱(不包括虎骨、豹骨.指未经加工或经脱脂等加工的)(工业用牛骨粒)
</t>
  </si>
  <si>
    <t>0506909091106</t>
  </si>
  <si>
    <t xml:space="preserve">已脱胶的其他骨及角柱(不包括虎骨、豹骨.指未经加工或经脱脂等加工的)(工业用羊骨粒)
</t>
  </si>
  <si>
    <t>0506909091107</t>
  </si>
  <si>
    <t xml:space="preserve">已脱胶的其他骨及角柱(不包括虎骨、豹骨.指未经加工或经脱脂等加工的)(工业用猪骨粒)
</t>
  </si>
  <si>
    <t>0506909091999</t>
  </si>
  <si>
    <t xml:space="preserve">已脱胶的其他骨及角柱(不包括虎骨、豹骨.指未经加工或经脱脂等加工的)(未列出的其他动物骨、蹄、角)
</t>
  </si>
  <si>
    <t>0506909099101</t>
  </si>
  <si>
    <t xml:space="preserve">未脱胶的其他骨及角柱(不包括虎骨、豹骨.指未经加工或经脱脂等加工的)(工业用牛软骨)
</t>
  </si>
  <si>
    <t>0506909099102</t>
  </si>
  <si>
    <t xml:space="preserve">未脱胶的其他骨及角柱(不包括虎骨、豹骨.指未经加工或经脱脂等加工的)(工业用羊软骨)
</t>
  </si>
  <si>
    <t>0506909099103</t>
  </si>
  <si>
    <t xml:space="preserve">未脱胶的其他骨及角柱(不包括虎骨、豹骨.指未经加工或经脱脂等加工的)(工业用猪软骨)
</t>
  </si>
  <si>
    <t>0506909099104</t>
  </si>
  <si>
    <t xml:space="preserve">未脱胶的其他骨及角柱(不包括虎骨、豹骨.指未经加工或经脱脂等加工的)(工业用烘干鹿骨)
</t>
  </si>
  <si>
    <t>0506909099105</t>
  </si>
  <si>
    <t xml:space="preserve">未脱胶的其他骨及角柱(不包括虎骨、豹骨.指未经加工或经脱脂等加工的)(工业用牛骨粒)
</t>
  </si>
  <si>
    <t>0506909099106</t>
  </si>
  <si>
    <t xml:space="preserve">未脱胶的其他骨及角柱(不包括虎骨、豹骨.指未经加工或经脱脂等加工的)(工业用羊骨粒)
</t>
  </si>
  <si>
    <t>0506909099107</t>
  </si>
  <si>
    <t xml:space="preserve">未脱胶的其他骨及角柱(不包括虎骨、豹骨.指未经加工或经脱脂等加工的)(工业用猪骨粒)
</t>
  </si>
  <si>
    <t>0506909099999</t>
  </si>
  <si>
    <t xml:space="preserve">未脱胶的其他骨及角柱(不包括虎骨、豹骨.指未经加工或经脱脂等加工的)(未列出的其他动物骨、蹄、角)
</t>
  </si>
  <si>
    <t>0507100010999</t>
  </si>
  <si>
    <t>犀牛角</t>
  </si>
  <si>
    <t>0507100020101</t>
  </si>
  <si>
    <t xml:space="preserve">其他濒危野生兽牙、兽牙粉末及废料(其他野生偶蹄动物骨、蹄、角)(河马牙除外)
</t>
  </si>
  <si>
    <t>0507100020102</t>
  </si>
  <si>
    <t xml:space="preserve">其他濒危野生兽牙、兽牙粉末及废料(象牙)
</t>
  </si>
  <si>
    <t>0507100020103</t>
  </si>
  <si>
    <t xml:space="preserve">其他濒危野生兽牙、兽牙粉末及废料(未列出的其他动物骨、蹄、角)
</t>
  </si>
  <si>
    <t>0507100020104</t>
  </si>
  <si>
    <t xml:space="preserve">其他濒危野生兽牙、兽牙粉末及废料(河马牙)
</t>
  </si>
  <si>
    <t>0507100030101</t>
  </si>
  <si>
    <t xml:space="preserve">其他兽牙(含饲养偶蹄动物的杂骨、骨块、骨粒)
</t>
  </si>
  <si>
    <t>0507100030102</t>
  </si>
  <si>
    <t xml:space="preserve">其他兽牙(其他饲养偶蹄动物骨、蹄、角)
</t>
  </si>
  <si>
    <t>0507100030103</t>
  </si>
  <si>
    <t xml:space="preserve">其他兽牙(其他野生偶蹄动物骨、蹄、角)(河马牙除外)
</t>
  </si>
  <si>
    <t>0507100030104</t>
  </si>
  <si>
    <t xml:space="preserve">其他兽牙(象牙)
</t>
  </si>
  <si>
    <t>0507100030105</t>
  </si>
  <si>
    <t xml:space="preserve">其他兽牙(未列出的其他动物骨、蹄、角)
</t>
  </si>
  <si>
    <t>0507100030106</t>
  </si>
  <si>
    <t xml:space="preserve">其他兽牙(河马牙)
</t>
  </si>
  <si>
    <t>0507100090101</t>
  </si>
  <si>
    <t xml:space="preserve">其他兽牙粉末及废料(含饲养偶蹄动物的杂骨、骨块、骨粒)(工业用牛骨粒、羊骨粒、猪骨粒除外)
</t>
  </si>
  <si>
    <t>0507100090102</t>
  </si>
  <si>
    <t xml:space="preserve">其他兽牙粉末及废料(其他饲养偶蹄动物骨、蹄、角)
</t>
  </si>
  <si>
    <t>0507100090103</t>
  </si>
  <si>
    <t xml:space="preserve">其他兽牙粉末及废料(其他野生偶蹄动物骨、蹄、角)
</t>
  </si>
  <si>
    <t>0507100090104</t>
  </si>
  <si>
    <t xml:space="preserve">其他兽牙粉末及废料(未列出的其他动物骨、蹄、角)
</t>
  </si>
  <si>
    <t>0507100090105</t>
  </si>
  <si>
    <t xml:space="preserve">其他兽牙粉末及废料(工业用牛骨粒)
</t>
  </si>
  <si>
    <t>0507100090106</t>
  </si>
  <si>
    <t xml:space="preserve">其他兽牙粉末及废料(工业用羊骨粒)
</t>
  </si>
  <si>
    <t>0507100090107</t>
  </si>
  <si>
    <t xml:space="preserve">其他兽牙粉末及废料(工业用猪骨粒)
</t>
  </si>
  <si>
    <t>0507901000101</t>
  </si>
  <si>
    <t xml:space="preserve">羚羊角及其粉末和废料(羚羊角)
</t>
  </si>
  <si>
    <t>0507902010101</t>
  </si>
  <si>
    <t xml:space="preserve">濒危鹿茸及其粉末(饲养鹿的鹿茸)
</t>
  </si>
  <si>
    <t>0507902010102</t>
  </si>
  <si>
    <t xml:space="preserve">濒危鹿茸及其粉末(非饲养鹿的鹿茸)
</t>
  </si>
  <si>
    <t>0507902090101</t>
  </si>
  <si>
    <t xml:space="preserve">非濒危鹿茸及其粉末(饲养鹿的鹿茸)
</t>
  </si>
  <si>
    <t>0507902090102</t>
  </si>
  <si>
    <t xml:space="preserve">非濒危鹿茸及其粉末(非饲养鹿的鹿茸)
</t>
  </si>
  <si>
    <t>0507909011101</t>
  </si>
  <si>
    <t xml:space="preserve">濒危龟壳及鹿角(包括粉末和废料)(饲养鹿的鹿角(工业用烘干鹿角除外))
</t>
  </si>
  <si>
    <t>0507909011102</t>
  </si>
  <si>
    <t xml:space="preserve">濒危龟壳及鹿角(包括粉末和废料)(非饲养鹿的鹿角(工业用烘干鹿角除外))
</t>
  </si>
  <si>
    <t>0507909011103</t>
  </si>
  <si>
    <t xml:space="preserve">濒危龟壳及鹿角(包括粉末和废料)(工业用烘干鹿角)
</t>
  </si>
  <si>
    <t>0507909019101</t>
  </si>
  <si>
    <t xml:space="preserve">非濒危龟壳及鹿角(包括粉末和废料)(饲养鹿的鹿角(工业用烘干鹿角除外))
</t>
  </si>
  <si>
    <t>0507909019102</t>
  </si>
  <si>
    <t xml:space="preserve">非濒危龟壳及鹿角(包括粉末和废料)(非饲养鹿的鹿角(工业用烘干鹿角除外))
</t>
  </si>
  <si>
    <t>0507909019103</t>
  </si>
  <si>
    <t xml:space="preserve">非濒危龟壳及鹿角(包括粉末和废料)(工业用烘干鹿角)
</t>
  </si>
  <si>
    <t>0507909020999</t>
  </si>
  <si>
    <t xml:space="preserve">鲸须、鲸须毛(包括粉末和废料)
</t>
  </si>
  <si>
    <t>0507909030101</t>
  </si>
  <si>
    <t xml:space="preserve">其他濒危动物角(包括蹄,甲,爪及喙及其粉末和废料)(含饲养偶蹄动物的杂骨、骨块、骨粒)
</t>
  </si>
  <si>
    <t>0507909030102</t>
  </si>
  <si>
    <t xml:space="preserve">其他濒危动物角(包括蹄,甲,爪及喙及其粉末和废料)(其他饲养偶蹄动物骨、蹄、角)
</t>
  </si>
  <si>
    <t>0507909030103</t>
  </si>
  <si>
    <t xml:space="preserve">其他濒危动物角(包括蹄,甲,爪及喙及其粉末和废料)(其他野生偶蹄动物骨、蹄、角)
</t>
  </si>
  <si>
    <t>0507909030104</t>
  </si>
  <si>
    <t xml:space="preserve">其他濒危动物角(包括蹄,甲,爪及喙及其粉末和废料)(未列出的其他动物骨、蹄、角)
</t>
  </si>
  <si>
    <t>0507909090101</t>
  </si>
  <si>
    <t xml:space="preserve">其他非濒危动物角(包括蹄,甲,爪及喙及其粉末和废料)(猪蹄壳)
</t>
  </si>
  <si>
    <t>0507909090102</t>
  </si>
  <si>
    <t xml:space="preserve">其他非濒危动物角(包括蹄,甲,爪及喙及其粉末和废料)(牛蹄壳)
</t>
  </si>
  <si>
    <t>0507909090103</t>
  </si>
  <si>
    <t xml:space="preserve">其他非濒危动物角(包括蹄,甲,爪及喙及其粉末和废料)(牛角(工业用烘干牛角除外))
</t>
  </si>
  <si>
    <t>0507909090105</t>
  </si>
  <si>
    <t xml:space="preserve">其他非濒危动物角(包括蹄,甲,爪及喙及其粉末和废料)(含饲养偶蹄动物的杂骨、骨块、骨粒(工业用牛骨粒、羊骨粒、猪骨粒除外))
</t>
  </si>
  <si>
    <t>0507909090106</t>
  </si>
  <si>
    <t xml:space="preserve">其他非濒危动物角(包括蹄,甲,爪及喙及其粉末和废料)(其他饲养偶蹄动物骨、蹄、角)
</t>
  </si>
  <si>
    <t>0507909090108</t>
  </si>
  <si>
    <t xml:space="preserve">其他非濒危动物角(包括蹄,甲,爪及喙及其粉末和废料)(其他野生偶蹄动物骨、蹄、角)
</t>
  </si>
  <si>
    <t>0507909090109</t>
  </si>
  <si>
    <t xml:space="preserve">其他非濒危动物角(包括蹄,甲,爪及喙及其粉末和废料)(未列出的其他动物骨、蹄、角)
</t>
  </si>
  <si>
    <t>0507909090110</t>
  </si>
  <si>
    <t xml:space="preserve">其他非濒危动物角(包括蹄,甲,爪及喙及其粉末和废料)(工业用牛骨粒)
</t>
  </si>
  <si>
    <t>0507909090111</t>
  </si>
  <si>
    <t xml:space="preserve">其他非濒危动物角(包括蹄,甲,爪及喙及其粉末和废料)(工业用羊骨粒)
</t>
  </si>
  <si>
    <t>0507909090112</t>
  </si>
  <si>
    <t xml:space="preserve">其他非濒危动物角(包括蹄,甲,爪及喙及其粉末和废料)(工业用猪骨粒)
</t>
  </si>
  <si>
    <t>0507909090114</t>
  </si>
  <si>
    <t xml:space="preserve">其他非濒危动物角(包括蹄,甲,爪及喙及其粉末和废料)(工业用烘干牛角)
</t>
  </si>
  <si>
    <t>4101201110999</t>
  </si>
  <si>
    <t xml:space="preserve">规定重量退鞣未剖层整张濒危生野牛皮(指每张，简单干燥≤8千克，干盐渍≤10千克，鲜或湿盐≤16千克)
</t>
  </si>
  <si>
    <t>4101201190101</t>
  </si>
  <si>
    <t xml:space="preserve">规定重量未剖层退鞣处理整张生牛皮(包括水牛皮)(指每张，简单干燥≤8千克，干盐渍≤10千克，鲜或湿盐≤16千克)(牛皮)
</t>
  </si>
  <si>
    <t>4101201190102</t>
  </si>
  <si>
    <t xml:space="preserve">规定重量未剖层退鞣处理整张生牛皮(包括水牛皮)(指每张，简单干燥≤8千克，干盐渍≤10千克，鲜或湿盐≤16千克)(水牛皮)
</t>
  </si>
  <si>
    <t>4101201190103</t>
  </si>
  <si>
    <t xml:space="preserve">规定重量未剖层退鞣处理整张生牛皮(包括水牛皮)(指每张，简单干燥≤8千克，干盐渍≤10千克，鲜或湿盐≤16千克)(牦牛皮)
</t>
  </si>
  <si>
    <t>4101201910999</t>
  </si>
  <si>
    <t xml:space="preserve">规定重量非退鞣未剖层整张濒危生野牛皮(指每张，简单干燥≤8千克，干盐渍≤10千克，鲜或湿盐≤16千克)
</t>
  </si>
  <si>
    <t>4101201990101</t>
  </si>
  <si>
    <t xml:space="preserve">规定重量非退鞣未剖层处理整张生牛皮(包括水牛皮)(指每张，简单干燥≤8千克，干盐渍≤10千克，鲜或湿盐≤16千克)(牛皮)
</t>
  </si>
  <si>
    <t>4101201990102</t>
  </si>
  <si>
    <t xml:space="preserve">规定重量非退鞣未剖层处理整张生牛皮(包括水牛皮)(指每张，简单干燥≤8千克，干盐渍≤10千克，鲜或湿盐≤16千克)(水牛皮)
</t>
  </si>
  <si>
    <t>4101201990103</t>
  </si>
  <si>
    <t xml:space="preserve">规定重量非退鞣未剖层处理整张生牛皮(包括水牛皮)(指每张，简单干燥≤8千克，干盐渍≤10千克，鲜或湿盐≤16千克)(牦牛皮)
</t>
  </si>
  <si>
    <t>4101202011999</t>
  </si>
  <si>
    <t xml:space="preserve">规定重量未剖层整张濒危生野驴皮(指每张，简单干燥≤8千克，干盐渍≤10千克，鲜或湿盐≤16千克)
</t>
  </si>
  <si>
    <t>4101202019999</t>
  </si>
  <si>
    <t xml:space="preserve">规定重量未剖层整张其他濒危生野马科动物皮(指每张，简单干燥≤8千克，干盐渍≤10千克，鲜或湿盐≤16千克)
</t>
  </si>
  <si>
    <t>4101202091999</t>
  </si>
  <si>
    <t xml:space="preserve">规定重量未剖层整张生驴皮(指每张，简单干燥≤8千克，干盐渍≤10千克，鲜或湿盐≤16千克)
</t>
  </si>
  <si>
    <t>4101202099999</t>
  </si>
  <si>
    <t xml:space="preserve">规定重量未剖层整张其他生马科动物皮(指每张，简单干燥≤8千克，干盐渍≤10千克，鲜或湿盐≤16千克)
</t>
  </si>
  <si>
    <t>4101501110999</t>
  </si>
  <si>
    <t xml:space="preserve">重&gt;16千克退鞣整张濒危生野牛皮
</t>
  </si>
  <si>
    <t>4101501190101</t>
  </si>
  <si>
    <t xml:space="preserve">重&gt;16千克退鞣处理整张生牛皮(包括水牛皮)(牛皮)
</t>
  </si>
  <si>
    <t>4101501190102</t>
  </si>
  <si>
    <t xml:space="preserve">重&gt;16千克退鞣处理整张生牛皮(包括水牛皮)(水牛皮)
</t>
  </si>
  <si>
    <t>4101501190103</t>
  </si>
  <si>
    <t xml:space="preserve">重&gt;16千克退鞣处理整张生牛皮(包括水牛皮)(牦牛皮)
</t>
  </si>
  <si>
    <t>4101501910999</t>
  </si>
  <si>
    <t xml:space="preserve">重&gt;16千克非退鞣整张濒危生野牛皮
</t>
  </si>
  <si>
    <t>4101501990101</t>
  </si>
  <si>
    <t xml:space="preserve">重&gt;16千克非退鞣处理整张生牛皮(包括水牛皮)(牛皮)
</t>
  </si>
  <si>
    <t>4101501990102</t>
  </si>
  <si>
    <t xml:space="preserve">重&gt;16千克非退鞣处理整张生牛皮(包括水牛皮)(水牛皮)
</t>
  </si>
  <si>
    <t>4101501990103</t>
  </si>
  <si>
    <t xml:space="preserve">重&gt;16千克非退鞣处理整张生牛皮(包括水牛皮)(牦牛皮)
</t>
  </si>
  <si>
    <t>4101502010999</t>
  </si>
  <si>
    <t xml:space="preserve">重&gt;16千克整张濒危生野马科动物皮
</t>
  </si>
  <si>
    <t>4101502090999</t>
  </si>
  <si>
    <t xml:space="preserve">重&gt;16千克整张生马科动物皮
</t>
  </si>
  <si>
    <t>4101901110999</t>
  </si>
  <si>
    <t xml:space="preserve">其他退鞣处理濒危生野牛皮(包括整张或半张的背皮及腹皮)
</t>
  </si>
  <si>
    <t>4101901190101</t>
  </si>
  <si>
    <t xml:space="preserve">其他退鞣处理生牛皮(包括整张或半张的背皮及腹皮)(牛皮)
</t>
  </si>
  <si>
    <t>4101901190102</t>
  </si>
  <si>
    <t xml:space="preserve">其他退鞣处理生牛皮(包括整张或半张的背皮及腹皮)(水牛皮)
</t>
  </si>
  <si>
    <t>4101901190103</t>
  </si>
  <si>
    <t xml:space="preserve">其他退鞣处理生牛皮(包括整张或半张的背皮及腹皮)(牦牛皮)
</t>
  </si>
  <si>
    <t>4101901910999</t>
  </si>
  <si>
    <t xml:space="preserve">其他濒危生野牛皮(包括整张或半张的背皮及腹皮)
</t>
  </si>
  <si>
    <t>4101901990101</t>
  </si>
  <si>
    <t xml:space="preserve">其他生牛皮(包括整张或半张的背皮及腹皮)(牛皮)
</t>
  </si>
  <si>
    <t>4101901990102</t>
  </si>
  <si>
    <t xml:space="preserve">其他生牛皮(包括整张或半张的背皮及腹皮)(水牛皮)
</t>
  </si>
  <si>
    <t>4101901990103</t>
  </si>
  <si>
    <t xml:space="preserve">其他生牛皮(包括整张或半张的背皮及腹皮)(牦牛皮)
</t>
  </si>
  <si>
    <t>4101902010999</t>
  </si>
  <si>
    <t xml:space="preserve">其他濒危生野马科动物皮(包括整张或半张的背皮及腹皮)
</t>
  </si>
  <si>
    <t>4101902090999</t>
  </si>
  <si>
    <t xml:space="preserve">其他生马科动物皮(包括整张或半张的背皮及腹皮)
</t>
  </si>
  <si>
    <t>4102100000999</t>
  </si>
  <si>
    <t xml:space="preserve">带毛的绵羊或羔羊生皮(本章注释一(三)所述不包括的生皮除外)
</t>
  </si>
  <si>
    <t>4102211000999</t>
  </si>
  <si>
    <t xml:space="preserve">浸酸退鞣不带毛绵羊或羔羊生皮(本章注释一(三)所述不包括的生皮除外)
</t>
  </si>
  <si>
    <t>4102219000999</t>
  </si>
  <si>
    <t xml:space="preserve">浸酸非退鞣不带毛绵羊或羔羊生皮(本章注释一(三)所述不包括的生皮除外)
</t>
  </si>
  <si>
    <t>4102291000999</t>
  </si>
  <si>
    <t xml:space="preserve">其他不带毛退鞣绵羊或羔羊生皮(浸酸的及本章注释一(三)所述不包括的生皮除外)
</t>
  </si>
  <si>
    <t>4102299000999</t>
  </si>
  <si>
    <t xml:space="preserve">其他不带毛非退鞣绵羊或羔羊生皮(浸酸的及本章注释一(三)所述不包括的生皮除外)
</t>
  </si>
  <si>
    <t>4103200010101</t>
  </si>
  <si>
    <t xml:space="preserve">濒危爬行动物的生皮(鳄鱼皮)
</t>
  </si>
  <si>
    <t>4103200010102</t>
  </si>
  <si>
    <t xml:space="preserve">濒危爬行动物的生皮(蜥蜴皮)
</t>
  </si>
  <si>
    <t>4103200010103</t>
  </si>
  <si>
    <t xml:space="preserve">濒危爬行动物的生皮(蛇皮)
</t>
  </si>
  <si>
    <t>4103200010104</t>
  </si>
  <si>
    <t xml:space="preserve">濒危爬行动物的生皮(蟒蛇皮)
</t>
  </si>
  <si>
    <t>4103200010105</t>
  </si>
  <si>
    <t xml:space="preserve">濒危爬行动物的生皮(未列出的其他动物皮张)
</t>
  </si>
  <si>
    <t>4103200090101</t>
  </si>
  <si>
    <t xml:space="preserve">其他爬行动物的生皮(鳄鱼皮)
</t>
  </si>
  <si>
    <t>4103200090102</t>
  </si>
  <si>
    <t xml:space="preserve">其他爬行动物的生皮(蜥蜴皮)
</t>
  </si>
  <si>
    <t>4103200090103</t>
  </si>
  <si>
    <t xml:space="preserve">其他爬行动物的生皮(蛇皮)
</t>
  </si>
  <si>
    <t>4103200090104</t>
  </si>
  <si>
    <t xml:space="preserve">其他爬行动物的生皮(蟒蛇皮)
</t>
  </si>
  <si>
    <t>4103200090105</t>
  </si>
  <si>
    <t xml:space="preserve">其他爬行动物的生皮(未列出的其他动物皮张)
</t>
  </si>
  <si>
    <t>4103300010999</t>
  </si>
  <si>
    <t>生鹿豚、姬猪皮</t>
  </si>
  <si>
    <t>4103300090999</t>
  </si>
  <si>
    <t>生猪皮</t>
  </si>
  <si>
    <t>4103901100101</t>
  </si>
  <si>
    <t xml:space="preserve">退鞣山羊板皮(本章注释一(三)所述不包括的生皮除外)(山羊皮)
</t>
  </si>
  <si>
    <t>4103901100102</t>
  </si>
  <si>
    <t xml:space="preserve">退鞣山羊板皮(本章注释一(三)所述不包括的生皮除外)(野羊皮)
</t>
  </si>
  <si>
    <t>4103901900101</t>
  </si>
  <si>
    <t xml:space="preserve">非退鞣山羊板皮(本章注释一(三)所述不包括的生皮除外)(山羊皮)
</t>
  </si>
  <si>
    <t>4103901900102</t>
  </si>
  <si>
    <t xml:space="preserve">非退鞣山羊板皮(本章注释一(三)所述不包括的生皮除外)(野羊皮)
</t>
  </si>
  <si>
    <t>4103902100101</t>
  </si>
  <si>
    <t xml:space="preserve">其他退鞣山羊或小山羊皮(山羊板皮及本章注释一(三)所述不包括的生皮除外)(山羊皮)
</t>
  </si>
  <si>
    <t>4103902100102</t>
  </si>
  <si>
    <t xml:space="preserve">其他退鞣山羊或小山羊皮(山羊板皮及本章注释一(三)所述不包括的生皮除外)(野羊皮)
</t>
  </si>
  <si>
    <t>4103902900101</t>
  </si>
  <si>
    <t xml:space="preserve">其他非退鞣山羊或小山羊皮(山羊板皮及本章注释一(三)所述不包括的生皮除外)(山羊皮)
</t>
  </si>
  <si>
    <t>4103902900102</t>
  </si>
  <si>
    <t xml:space="preserve">其他非退鞣山羊或小山羊皮(山羊板皮及本章注释一(三)所述不包括的生皮除外)(野羊皮)
</t>
  </si>
  <si>
    <t>4103909010101</t>
  </si>
  <si>
    <t xml:space="preserve">其他濒危野生动物生皮(本章注释一(二)或(三)所述不包括的生皮除外)(斑马皮)
</t>
  </si>
  <si>
    <t>4103909010102</t>
  </si>
  <si>
    <t xml:space="preserve">其他濒危野生动物生皮(本章注释一(二)或(三)所述不包括的生皮除外)(野驴皮)
</t>
  </si>
  <si>
    <t>4103909010103</t>
  </si>
  <si>
    <t xml:space="preserve">其他濒危野生动物生皮(本章注释一(二)或(三)所述不包括的生皮除外)(其他野生奇蹄动物皮张)
</t>
  </si>
  <si>
    <t>4103909010104</t>
  </si>
  <si>
    <t xml:space="preserve">其他濒危野生动物生皮(本章注释一(二)或(三)所述不包括的生皮除外)(野骆驼皮)
</t>
  </si>
  <si>
    <t>4103909010105</t>
  </si>
  <si>
    <t xml:space="preserve">其他濒危野生动物生皮(本章注释一(二)或(三)所述不包括的生皮除外)(野鹿皮)
</t>
  </si>
  <si>
    <t>4103909010106</t>
  </si>
  <si>
    <t xml:space="preserve">其他濒危野生动物生皮(本章注释一(二)或(三)所述不包括的生皮除外)(其他野生偶蹄动物皮张)
</t>
  </si>
  <si>
    <t>4103909010107</t>
  </si>
  <si>
    <t xml:space="preserve">其他濒危野生动物生皮(本章注释一(二)或(三)所述不包括的生皮除外)(其他禽鸟皮)
</t>
  </si>
  <si>
    <t>4103909010108</t>
  </si>
  <si>
    <t xml:space="preserve">其他濒危野生动物生皮(本章注释一(二)或(三)所述不包括的生皮除外)(象皮)
</t>
  </si>
  <si>
    <t>4103909010109</t>
  </si>
  <si>
    <t xml:space="preserve">其他濒危野生动物生皮(本章注释一(二)或(三)所述不包括的生皮除外)(袋鼠皮)
</t>
  </si>
  <si>
    <t>4103909010110</t>
  </si>
  <si>
    <t xml:space="preserve">其他濒危野生动物生皮(本章注释一(二)或(三)所述不包括的生皮除外)(海豹皮)
</t>
  </si>
  <si>
    <t>4103909010111</t>
  </si>
  <si>
    <t xml:space="preserve">其他濒危野生动物生皮(本章注释一(二)或(三)所述不包括的生皮除外)(蛇皮)
</t>
  </si>
  <si>
    <t>4103909010112</t>
  </si>
  <si>
    <t xml:space="preserve">其他濒危野生动物生皮(本章注释一(二)或(三)所述不包括的生皮除外)(貂皮)
</t>
  </si>
  <si>
    <t>4103909010113</t>
  </si>
  <si>
    <t xml:space="preserve">其他濒危野生动物生皮(本章注释一(二)或(三)所述不包括的生皮除外)(狐狸皮)
</t>
  </si>
  <si>
    <t>4103909010114</t>
  </si>
  <si>
    <t xml:space="preserve">其他濒危野生动物生皮(本章注释一(二)或(三)所述不包括的生皮除外)(未列出的其他动物皮张)
</t>
  </si>
  <si>
    <t>4103909010115</t>
  </si>
  <si>
    <t xml:space="preserve">其他濒危野生动物生皮(本章注释一(二)或(三)所述不包括的生皮除外)(艾鼬皮)
</t>
  </si>
  <si>
    <t>4103909010116</t>
  </si>
  <si>
    <t xml:space="preserve">其他濒危野生动物生皮(本章注释一(二)或(三)所述不包括的生皮除外)(臭鼬皮)
</t>
  </si>
  <si>
    <t>4103909010117</t>
  </si>
  <si>
    <t xml:space="preserve">其他濒危野生动物生皮(本章注释一(二)或(三)所述不包括的生皮除外)(短尾猫皮)
</t>
  </si>
  <si>
    <t>4103909010118</t>
  </si>
  <si>
    <t xml:space="preserve">其他濒危野生动物生皮(本章注释一(二)或(三)所述不包括的生皮除外)(负鼠皮)
</t>
  </si>
  <si>
    <t>4103909010119</t>
  </si>
  <si>
    <t xml:space="preserve">其他濒危野生动物生皮(本章注释一(二)或(三)所述不包括的生皮除外)(海狸皮)
</t>
  </si>
  <si>
    <t>4103909010120</t>
  </si>
  <si>
    <t xml:space="preserve">其他濒危野生动物生皮(本章注释一(二)或(三)所述不包括的生皮除外)(旱獭皮)
</t>
  </si>
  <si>
    <t>4103909010121</t>
  </si>
  <si>
    <t xml:space="preserve">其他濒危野生动物生皮(本章注释一(二)或(三)所述不包括的生皮除外)(貉子皮)
</t>
  </si>
  <si>
    <t>4103909010122</t>
  </si>
  <si>
    <t xml:space="preserve">其他濒危野生动物生皮(本章注释一(二)或(三)所述不包括的生皮除外)(浣熊皮)
</t>
  </si>
  <si>
    <t>4103909010123</t>
  </si>
  <si>
    <t xml:space="preserve">其他濒危野生动物生皮(本章注释一(二)或(三)所述不包括的生皮除外)(灰鼠皮)
</t>
  </si>
  <si>
    <t>4103909010124</t>
  </si>
  <si>
    <t xml:space="preserve">其他濒危野生动物生皮(本章注释一(二)或(三)所述不包括的生皮除外)(狼皮)
</t>
  </si>
  <si>
    <t>4103909010125</t>
  </si>
  <si>
    <t xml:space="preserve">其他濒危野生动物生皮(本章注释一(二)或(三)所述不包括的生皮除外)(猞猁皮)
</t>
  </si>
  <si>
    <t>4103909010126</t>
  </si>
  <si>
    <t xml:space="preserve">其他濒危野生动物生皮(本章注释一(二)或(三)所述不包括的生皮除外)(麝鼠皮)
</t>
  </si>
  <si>
    <t>4103909010127</t>
  </si>
  <si>
    <t xml:space="preserve">其他濒危野生动物生皮(本章注释一(二)或(三)所述不包括的生皮除外)(水獭皮)
</t>
  </si>
  <si>
    <t>4103909010128</t>
  </si>
  <si>
    <t xml:space="preserve">其他濒危野生动物生皮(本章注释一(二)或(三)所述不包括的生皮除外)(松鼠皮)
</t>
  </si>
  <si>
    <t>4103909090101</t>
  </si>
  <si>
    <t xml:space="preserve">其他生皮(本章注释一(二)或(三)所述不包括的生皮除外)(驴皮)
</t>
  </si>
  <si>
    <t>4103909090102</t>
  </si>
  <si>
    <t xml:space="preserve">其他生皮(本章注释一(二)或(三)所述不包括的生皮除外)(骡皮)
</t>
  </si>
  <si>
    <t>4103909090103</t>
  </si>
  <si>
    <t xml:space="preserve">其他生皮(本章注释一(二)或(三)所述不包括的生皮除外)(其他饲养奇蹄动物皮张)
</t>
  </si>
  <si>
    <t>4103909090104</t>
  </si>
  <si>
    <t xml:space="preserve">其他生皮(本章注释一(二)或(三)所述不包括的生皮除外)(骆驼皮)
</t>
  </si>
  <si>
    <t>4103909090105</t>
  </si>
  <si>
    <t xml:space="preserve">其他生皮(本章注释一(二)或(三)所述不包括的生皮除外)(鹿皮)
</t>
  </si>
  <si>
    <t>4103909090106</t>
  </si>
  <si>
    <t xml:space="preserve">其他生皮(本章注释一(二)或(三)所述不包括的生皮除外)(其他饲养偶蹄动物皮张)
</t>
  </si>
  <si>
    <t>4103909090107</t>
  </si>
  <si>
    <t xml:space="preserve">其他生皮(本章注释一(二)或(三)所述不包括的生皮除外)(其他禽鸟皮)
</t>
  </si>
  <si>
    <t>4103909090108</t>
  </si>
  <si>
    <t xml:space="preserve">其他生皮(本章注释一(二)或(三)所述不包括的生皮除外)(象皮)
</t>
  </si>
  <si>
    <t>4103909090109</t>
  </si>
  <si>
    <t xml:space="preserve">其他生皮(本章注释一(二)或(三)所述不包括的生皮除外)(袋鼠皮)
</t>
  </si>
  <si>
    <t>4103909090110</t>
  </si>
  <si>
    <t xml:space="preserve">其他生皮(本章注释一(二)或(三)所述不包括的生皮除外)(海豹皮)
</t>
  </si>
  <si>
    <t>4103909090111</t>
  </si>
  <si>
    <t xml:space="preserve">其他生皮(本章注释一(二)或(三)所述不包括的生皮除外)(蛇皮)
</t>
  </si>
  <si>
    <t>4103909090112</t>
  </si>
  <si>
    <t xml:space="preserve">其他生皮(本章注释一(二)或(三)所述不包括的生皮除外)(貂皮)
</t>
  </si>
  <si>
    <t>4103909090113</t>
  </si>
  <si>
    <t xml:space="preserve">其他生皮(本章注释一(二)或(三)所述不包括的生皮除外)(狐狸皮)
</t>
  </si>
  <si>
    <t>4103909090114</t>
  </si>
  <si>
    <t xml:space="preserve">其他生皮(本章注释一(二)或(三)所述不包括的生皮除外)(未列出的其他动物皮张)
</t>
  </si>
  <si>
    <t>4103909090115</t>
  </si>
  <si>
    <t xml:space="preserve">其他生皮(本章注释一(二)或(三)所述不包括的生皮除外)(艾鼬皮)
</t>
  </si>
  <si>
    <t>4103909090116</t>
  </si>
  <si>
    <t xml:space="preserve">其他生皮(本章注释一(二)或(三)所述不包括的生皮除外)(臭鼬皮)
</t>
  </si>
  <si>
    <t>4103909090117</t>
  </si>
  <si>
    <t xml:space="preserve">其他生皮(本章注释一(二)或(三)所述不包括的生皮除外)(短尾猫皮)
</t>
  </si>
  <si>
    <t>4103909090118</t>
  </si>
  <si>
    <t xml:space="preserve">其他生皮(本章注释一(二)或(三)所述不包括的生皮除外)(负鼠皮)
</t>
  </si>
  <si>
    <t>4103909090119</t>
  </si>
  <si>
    <t xml:space="preserve">其他生皮(本章注释一(二)或(三)所述不包括的生皮除外)(海狸皮)
</t>
  </si>
  <si>
    <t>4103909090120</t>
  </si>
  <si>
    <t xml:space="preserve">其他生皮(本章注释一(二)或(三)所述不包括的生皮除外)(旱獭皮)
</t>
  </si>
  <si>
    <t>4103909090121</t>
  </si>
  <si>
    <t xml:space="preserve">其他生皮(本章注释一(二)或(三)所述不包括的生皮除外)(貉子皮)
</t>
  </si>
  <si>
    <t>4103909090122</t>
  </si>
  <si>
    <t xml:space="preserve">其他生皮(本章注释一(二)或(三)所述不包括的生皮除外)(浣熊皮)
</t>
  </si>
  <si>
    <t>4103909090123</t>
  </si>
  <si>
    <t xml:space="preserve">其他生皮(本章注释一(二)或(三)所述不包括的生皮除外)(灰鼠皮)
</t>
  </si>
  <si>
    <t>4103909090124</t>
  </si>
  <si>
    <t xml:space="preserve">其他生皮(本章注释一(二)或(三)所述不包括的生皮除外)(狼皮)
</t>
  </si>
  <si>
    <t>4103909090125</t>
  </si>
  <si>
    <t xml:space="preserve">其他生皮(本章注释一(二)或(三)所述不包括的生皮除外)(猞猁皮)
</t>
  </si>
  <si>
    <t>4103909090126</t>
  </si>
  <si>
    <t xml:space="preserve">其他生皮(本章注释一(二)或(三)所述不包括的生皮除外)(麝鼠皮)
</t>
  </si>
  <si>
    <t>4103909090127</t>
  </si>
  <si>
    <t xml:space="preserve">其他生皮(本章注释一(二)或(三)所述不包括的生皮除外)(水獭皮)
</t>
  </si>
  <si>
    <t>4103909090128</t>
  </si>
  <si>
    <t xml:space="preserve">其他生皮(本章注释一(二)或(三)所述不包括的生皮除外)(松鼠皮)
</t>
  </si>
  <si>
    <t>4301100000999</t>
  </si>
  <si>
    <t xml:space="preserve">整张生水貂皮(不论是否带头，尾或爪)
</t>
  </si>
  <si>
    <t>4301300000101</t>
  </si>
  <si>
    <t xml:space="preserve">阿斯特拉罕等羔羊的整张生毛皮(还包括大尾羔羊、卡拉库尔羔羊、波斯羔羊及类似羔羊,印度、中国或蒙古羔羊)(绵羊皮)
</t>
  </si>
  <si>
    <t>4301300000102</t>
  </si>
  <si>
    <t xml:space="preserve">阿斯特拉罕等羔羊的整张生毛皮(还包括大尾羔羊、卡拉库尔羔羊、波斯羔羊及类似羔羊,印度、中国或蒙古羔羊)(山羊皮)
</t>
  </si>
  <si>
    <t>4301600010999</t>
  </si>
  <si>
    <t xml:space="preserve">整张濒危生狐皮(不论是否带头、尾或爪)
</t>
  </si>
  <si>
    <t>4301600090999</t>
  </si>
  <si>
    <t xml:space="preserve">其他整张生狐皮(不论是否带头，尾或爪)
</t>
  </si>
  <si>
    <t>4301801010999</t>
  </si>
  <si>
    <t xml:space="preserve">整张生濒危野兔皮(不论是否带头、尾或爪)
</t>
  </si>
  <si>
    <t>4301801090999</t>
  </si>
  <si>
    <t xml:space="preserve">整张生兔皮(不论是否带头，尾或爪)
</t>
  </si>
  <si>
    <t>4301809010101</t>
  </si>
  <si>
    <t xml:space="preserve">整张的其他生濒危野生动物毛皮(不论是否带头、尾或爪，包括整张濒危生海豹皮)(斑马皮)
</t>
  </si>
  <si>
    <t>4301809010102</t>
  </si>
  <si>
    <t xml:space="preserve">整张的其他生濒危野生动物毛皮(不论是否带头、尾或爪，包括整张濒危生海豹皮)(野驴皮)
</t>
  </si>
  <si>
    <t>4301809010103</t>
  </si>
  <si>
    <t xml:space="preserve">整张的其他生濒危野生动物毛皮(不论是否带头、尾或爪，包括整张濒危生海豹皮)(其他野生奇蹄动物皮张)
</t>
  </si>
  <si>
    <t>4301809010104</t>
  </si>
  <si>
    <t xml:space="preserve">整张的其他生濒危野生动物毛皮(不论是否带头、尾或爪，包括整张濒危生海豹皮)(野猪皮)
</t>
  </si>
  <si>
    <t>4301809010105</t>
  </si>
  <si>
    <t xml:space="preserve">整张的其他生濒危野生动物毛皮(不论是否带头、尾或爪，包括整张濒危生海豹皮)(野羊皮)
</t>
  </si>
  <si>
    <t>4301809010106</t>
  </si>
  <si>
    <t xml:space="preserve">整张的其他生濒危野生动物毛皮(不论是否带头、尾或爪，包括整张濒危生海豹皮)(野骆驼皮)
</t>
  </si>
  <si>
    <t>4301809010107</t>
  </si>
  <si>
    <t xml:space="preserve">整张的其他生濒危野生动物毛皮(不论是否带头、尾或爪，包括整张濒危生海豹皮)(野鹿皮)
</t>
  </si>
  <si>
    <t>4301809010108</t>
  </si>
  <si>
    <t xml:space="preserve">整张的其他生濒危野生动物毛皮(不论是否带头、尾或爪，包括整张濒危生海豹皮)(其他野生偶蹄动物皮张)
</t>
  </si>
  <si>
    <t>4301809010109</t>
  </si>
  <si>
    <t xml:space="preserve">整张的其他生濒危野生动物毛皮(不论是否带头、尾或爪，包括整张濒危生海豹皮)(其他禽鸟皮)
</t>
  </si>
  <si>
    <t>4301809010110</t>
  </si>
  <si>
    <t xml:space="preserve">整张的其他生濒危野生动物毛皮(不论是否带头、尾或爪，包括整张濒危生海豹皮)(象皮)
</t>
  </si>
  <si>
    <t>4301809010111</t>
  </si>
  <si>
    <t xml:space="preserve">整张的其他生濒危野生动物毛皮(不论是否带头、尾或爪，包括整张濒危生海豹皮)(袋鼠皮)
</t>
  </si>
  <si>
    <t>4301809010112</t>
  </si>
  <si>
    <t xml:space="preserve">整张的其他生濒危野生动物毛皮(不论是否带头、尾或爪，包括整张濒危生海豹皮)(海豹皮)
</t>
  </si>
  <si>
    <t>4301809010113</t>
  </si>
  <si>
    <t xml:space="preserve">整张的其他生濒危野生动物毛皮(不论是否带头、尾或爪，包括整张濒危生海豹皮)(鳄鱼皮)
</t>
  </si>
  <si>
    <t>4301809010114</t>
  </si>
  <si>
    <t xml:space="preserve">整张的其他生濒危野生动物毛皮(不论是否带头、尾或爪，包括整张濒危生海豹皮)(蜥蜴皮)
</t>
  </si>
  <si>
    <t>4301809010115</t>
  </si>
  <si>
    <t xml:space="preserve">整张的其他生濒危野生动物毛皮(不论是否带头、尾或爪，包括整张濒危生海豹皮)(蛇皮)
</t>
  </si>
  <si>
    <t>4301809010116</t>
  </si>
  <si>
    <t xml:space="preserve">整张的其他生濒危野生动物毛皮(不论是否带头、尾或爪，包括整张濒危生海豹皮)(蟒蛇皮)
</t>
  </si>
  <si>
    <t>4301809010117</t>
  </si>
  <si>
    <t xml:space="preserve">整张的其他生濒危野生动物毛皮(不论是否带头、尾或爪，包括整张濒危生海豹皮)(未列出的其他动物皮张)
</t>
  </si>
  <si>
    <t>4301809010118</t>
  </si>
  <si>
    <t xml:space="preserve">整张的其他生濒危野生动物毛皮(不论是否带头、尾或爪，包括整张濒危生海豹皮)(艾鼬皮)
</t>
  </si>
  <si>
    <t>4301809010119</t>
  </si>
  <si>
    <t xml:space="preserve">整张的其他生濒危野生动物毛皮(不论是否带头、尾或爪，包括整张濒危生海豹皮)(臭鼬皮)
</t>
  </si>
  <si>
    <t>4301809010120</t>
  </si>
  <si>
    <t xml:space="preserve">整张的其他生濒危野生动物毛皮(不论是否带头、尾或爪，包括整张濒危生海豹皮)(短尾猫皮)
</t>
  </si>
  <si>
    <t>4301809010121</t>
  </si>
  <si>
    <t xml:space="preserve">整张的其他生濒危野生动物毛皮(不论是否带头、尾或爪，包括整张濒危生海豹皮)(负鼠皮)
</t>
  </si>
  <si>
    <t>4301809010122</t>
  </si>
  <si>
    <t xml:space="preserve">整张的其他生濒危野生动物毛皮(不论是否带头、尾或爪，包括整张濒危生海豹皮)(海狸皮)
</t>
  </si>
  <si>
    <t>4301809010123</t>
  </si>
  <si>
    <t xml:space="preserve">整张的其他生濒危野生动物毛皮(不论是否带头、尾或爪，包括整张濒危生海豹皮)(旱獭皮)
</t>
  </si>
  <si>
    <t>4301809010124</t>
  </si>
  <si>
    <t xml:space="preserve">整张的其他生濒危野生动物毛皮(不论是否带头、尾或爪，包括整张濒危生海豹皮)(貉子皮)
</t>
  </si>
  <si>
    <t>4301809010125</t>
  </si>
  <si>
    <t xml:space="preserve">整张的其他生濒危野生动物毛皮(不论是否带头、尾或爪，包括整张濒危生海豹皮)(浣熊皮)
</t>
  </si>
  <si>
    <t>4301809010126</t>
  </si>
  <si>
    <t xml:space="preserve">整张的其他生濒危野生动物毛皮(不论是否带头、尾或爪，包括整张濒危生海豹皮)(灰鼠皮)
</t>
  </si>
  <si>
    <t>4301809010127</t>
  </si>
  <si>
    <t xml:space="preserve">整张的其他生濒危野生动物毛皮(不论是否带头、尾或爪，包括整张濒危生海豹皮)(狼皮)
</t>
  </si>
  <si>
    <t>4301809010128</t>
  </si>
  <si>
    <t xml:space="preserve">整张的其他生濒危野生动物毛皮(不论是否带头、尾或爪，包括整张濒危生海豹皮)(猞猁皮)
</t>
  </si>
  <si>
    <t>4301809010129</t>
  </si>
  <si>
    <t xml:space="preserve">整张的其他生濒危野生动物毛皮(不论是否带头、尾或爪，包括整张濒危生海豹皮)(麝鼠皮)
</t>
  </si>
  <si>
    <t>4301809010130</t>
  </si>
  <si>
    <t xml:space="preserve">整张的其他生濒危野生动物毛皮(不论是否带头、尾或爪，包括整张濒危生海豹皮)(水獭皮)
</t>
  </si>
  <si>
    <t>4301809010131</t>
  </si>
  <si>
    <t xml:space="preserve">整张的其他生濒危野生动物毛皮(不论是否带头、尾或爪，包括整张濒危生海豹皮)(松鼠皮)
</t>
  </si>
  <si>
    <t>4301809090101</t>
  </si>
  <si>
    <t xml:space="preserve">整张的其他生毛皮(不论是否带头，尾或爪，包括整张生海豹皮)(驴皮)
</t>
  </si>
  <si>
    <t>4301809090102</t>
  </si>
  <si>
    <t xml:space="preserve">整张的其他生毛皮(不论是否带头，尾或爪，包括整张生海豹皮)(骡皮)
</t>
  </si>
  <si>
    <t>4301809090103</t>
  </si>
  <si>
    <t xml:space="preserve">整张的其他生毛皮(不论是否带头，尾或爪，包括整张生海豹皮)(其他饲养奇蹄动物皮张)
</t>
  </si>
  <si>
    <t>4301809090104</t>
  </si>
  <si>
    <t xml:space="preserve">整张的其他生毛皮(不论是否带头，尾或爪，包括整张生海豹皮)(猪皮)
</t>
  </si>
  <si>
    <t>4301809090105</t>
  </si>
  <si>
    <t xml:space="preserve">整张的其他生毛皮(不论是否带头，尾或爪，包括整张生海豹皮)(绵羊皮)
</t>
  </si>
  <si>
    <t>4301809090106</t>
  </si>
  <si>
    <t xml:space="preserve">整张的其他生毛皮(不论是否带头，尾或爪，包括整张生海豹皮)(山羊皮)
</t>
  </si>
  <si>
    <t>4301809090107</t>
  </si>
  <si>
    <t xml:space="preserve">整张的其他生毛皮(不论是否带头，尾或爪，包括整张生海豹皮)(骆驼皮)
</t>
  </si>
  <si>
    <t>4301809090108</t>
  </si>
  <si>
    <t xml:space="preserve">整张的其他生毛皮(不论是否带头，尾或爪，包括整张生海豹皮)(鹿皮)
</t>
  </si>
  <si>
    <t>4301809090109</t>
  </si>
  <si>
    <t xml:space="preserve">整张的其他生毛皮(不论是否带头，尾或爪，包括整张生海豹皮)(其他饲养偶蹄动物皮张)
</t>
  </si>
  <si>
    <t>4301809090110</t>
  </si>
  <si>
    <t xml:space="preserve">整张的其他生毛皮(不论是否带头，尾或爪，包括整张生海豹皮)(鸡、鸭、鹅皮)
</t>
  </si>
  <si>
    <t>4301809090111</t>
  </si>
  <si>
    <t xml:space="preserve">整张的其他生毛皮(不论是否带头，尾或爪，包括整张生海豹皮)(兔皮)
</t>
  </si>
  <si>
    <t>4301809090112</t>
  </si>
  <si>
    <t xml:space="preserve">整张的其他生毛皮(不论是否带头，尾或爪，包括整张生海豹皮)(未列出的其他动物皮张)
</t>
  </si>
  <si>
    <t>4301809090113</t>
  </si>
  <si>
    <t xml:space="preserve">整张的其他生毛皮(不论是否带头，尾或爪，包括整张生海豹皮)(艾鼬皮)
</t>
  </si>
  <si>
    <t>4301809090114</t>
  </si>
  <si>
    <t xml:space="preserve">整张的其他生毛皮(不论是否带头，尾或爪，包括整张生海豹皮)(臭鼬皮)
</t>
  </si>
  <si>
    <t>4301809090115</t>
  </si>
  <si>
    <t xml:space="preserve">整张的其他生毛皮(不论是否带头，尾或爪，包括整张生海豹皮)(短尾猫皮)
</t>
  </si>
  <si>
    <t>4301809090116</t>
  </si>
  <si>
    <t xml:space="preserve">整张的其他生毛皮(不论是否带头，尾或爪，包括整张生海豹皮)(负鼠皮)
</t>
  </si>
  <si>
    <t>4301809090117</t>
  </si>
  <si>
    <t xml:space="preserve">整张的其他生毛皮(不论是否带头，尾或爪，包括整张生海豹皮)(海狸皮)
</t>
  </si>
  <si>
    <t>4301809090118</t>
  </si>
  <si>
    <t xml:space="preserve">整张的其他生毛皮(不论是否带头，尾或爪，包括整张生海豹皮)(旱獭皮)
</t>
  </si>
  <si>
    <t>4301809090119</t>
  </si>
  <si>
    <t xml:space="preserve">整张的其他生毛皮(不论是否带头，尾或爪，包括整张生海豹皮)(貉子皮)
</t>
  </si>
  <si>
    <t>4301809090120</t>
  </si>
  <si>
    <t xml:space="preserve">整张的其他生毛皮(不论是否带头，尾或爪，包括整张生海豹皮)(浣熊皮)
</t>
  </si>
  <si>
    <t>4301809090121</t>
  </si>
  <si>
    <t xml:space="preserve">整张的其他生毛皮(不论是否带头，尾或爪，包括整张生海豹皮)(灰鼠皮)
</t>
  </si>
  <si>
    <t>4301809090122</t>
  </si>
  <si>
    <t xml:space="preserve">整张的其他生毛皮(不论是否带头，尾或爪，包括整张生海豹皮)(狼皮)
</t>
  </si>
  <si>
    <t>4301809090123</t>
  </si>
  <si>
    <t xml:space="preserve">整张的其他生毛皮(不论是否带头，尾或爪，包括整张生海豹皮)(猞猁皮)
</t>
  </si>
  <si>
    <t>4301809090124</t>
  </si>
  <si>
    <t xml:space="preserve">整张的其他生毛皮(不论是否带头，尾或爪，包括整张生海豹皮)(麝鼠皮)
</t>
  </si>
  <si>
    <t>4301809090125</t>
  </si>
  <si>
    <t xml:space="preserve">整张的其他生毛皮(不论是否带头，尾或爪，包括整张生海豹皮)(水獭皮)
</t>
  </si>
  <si>
    <t>4301809090126</t>
  </si>
  <si>
    <t xml:space="preserve">整张的其他生毛皮(不论是否带头，尾或爪，包括整张生海豹皮)(松鼠皮)
</t>
  </si>
  <si>
    <t>4301901000999</t>
  </si>
  <si>
    <t>未鞣制的黄鼠狼尾</t>
  </si>
  <si>
    <t>4301909010101</t>
  </si>
  <si>
    <t xml:space="preserve">其他濒危野生动物未鞣头尾(加工皮货用，包括爪及其他块、片)(松鼠尾)
</t>
  </si>
  <si>
    <t>4301909010999</t>
  </si>
  <si>
    <t xml:space="preserve">其他濒危野生动物未鞣头尾(加工皮货用，包括爪及其他块、片)(松鼠尾除外)
</t>
  </si>
  <si>
    <t>4301909090101</t>
  </si>
  <si>
    <t xml:space="preserve">适合加工皮货用的其他未鞣头、尾(包括爪及其他块、片)(松鼠尾)
</t>
  </si>
  <si>
    <t>4301909090999</t>
  </si>
  <si>
    <t xml:space="preserve">适合加工皮货用的其他未鞣头、尾(包括爪及其他块、片)(松鼠尾除外)
</t>
  </si>
  <si>
    <t>0502101000999</t>
  </si>
  <si>
    <t>猪鬃</t>
  </si>
  <si>
    <t>0502102000999</t>
  </si>
  <si>
    <t>猪毛</t>
  </si>
  <si>
    <t>0502103000101</t>
  </si>
  <si>
    <t xml:space="preserve">猪鬃或猪毛的废料(猪毛)
</t>
  </si>
  <si>
    <t>0502103000102</t>
  </si>
  <si>
    <t xml:space="preserve">猪鬃或猪毛的废料(猪鬃)
</t>
  </si>
  <si>
    <t>0502901100999</t>
  </si>
  <si>
    <t>山羊毛</t>
  </si>
  <si>
    <t>0502901200999</t>
  </si>
  <si>
    <t>黄鼠狼尾毛</t>
  </si>
  <si>
    <t>0502901910101</t>
  </si>
  <si>
    <t xml:space="preserve">濒危獾毛及其他制刷用濒危兽毛(野猪毛(鬃))
</t>
  </si>
  <si>
    <t>0502901910102</t>
  </si>
  <si>
    <t xml:space="preserve">濒危獾毛及其他制刷用濒危兽毛(野牛毛(绒))
</t>
  </si>
  <si>
    <t>0502901910103</t>
  </si>
  <si>
    <t xml:space="preserve">濒危獾毛及其他制刷用濒危兽毛(野羊毛(绒))
</t>
  </si>
  <si>
    <t>0502901910104</t>
  </si>
  <si>
    <t xml:space="preserve">濒危獾毛及其他制刷用濒危兽毛(獾毛)
</t>
  </si>
  <si>
    <t>0502901910105</t>
  </si>
  <si>
    <t xml:space="preserve">濒危獾毛及其他制刷用濒危兽毛(其他饲养奇蹄动物鬃毛)
</t>
  </si>
  <si>
    <t>0502901910106</t>
  </si>
  <si>
    <t xml:space="preserve">濒危獾毛及其他制刷用濒危兽毛(其他野生奇蹄动物鬃毛)
</t>
  </si>
  <si>
    <t>0502901910107</t>
  </si>
  <si>
    <t xml:space="preserve">濒危獾毛及其他制刷用濒危兽毛(其他饲养偶蹄动物鬃毛)
</t>
  </si>
  <si>
    <t>0502901910108</t>
  </si>
  <si>
    <t xml:space="preserve">濒危獾毛及其他制刷用濒危兽毛(其他野生偶蹄动物鬃毛)
</t>
  </si>
  <si>
    <t>0502901910109</t>
  </si>
  <si>
    <t xml:space="preserve">濒危獾毛及其他制刷用濒危兽毛(未列出的其他动物鬃毛)
</t>
  </si>
  <si>
    <t>0502901990102</t>
  </si>
  <si>
    <t xml:space="preserve">其他獾毛及其他制刷用兽毛(牦牛毛)
</t>
  </si>
  <si>
    <t>0502901990103</t>
  </si>
  <si>
    <t xml:space="preserve">其他獾毛及其他制刷用兽毛(水牛毛)
</t>
  </si>
  <si>
    <t>0502901990104</t>
  </si>
  <si>
    <t xml:space="preserve">其他獾毛及其他制刷用兽毛(绵羊毛)
</t>
  </si>
  <si>
    <t>0502901990105</t>
  </si>
  <si>
    <t xml:space="preserve">其他獾毛及其他制刷用兽毛(山羊毛)
</t>
  </si>
  <si>
    <t>0502901990106</t>
  </si>
  <si>
    <t xml:space="preserve">其他獾毛及其他制刷用兽毛(野猪毛(鬃))
</t>
  </si>
  <si>
    <t>0502901990107</t>
  </si>
  <si>
    <t xml:space="preserve">其他獾毛及其他制刷用兽毛(野牛毛(绒))
</t>
  </si>
  <si>
    <t>0502901990108</t>
  </si>
  <si>
    <t xml:space="preserve">其他獾毛及其他制刷用兽毛(野羊毛(绒))
</t>
  </si>
  <si>
    <t>0502901990109</t>
  </si>
  <si>
    <t xml:space="preserve">其他獾毛及其他制刷用兽毛(獾毛)
</t>
  </si>
  <si>
    <t>0502901990110</t>
  </si>
  <si>
    <t xml:space="preserve">其他獾毛及其他制刷用兽毛(其他饲养奇蹄动物鬃毛)
</t>
  </si>
  <si>
    <t>0502901990111</t>
  </si>
  <si>
    <t xml:space="preserve">其他獾毛及其他制刷用兽毛(其他野生奇蹄动物鬃毛)
</t>
  </si>
  <si>
    <t>0502901990112</t>
  </si>
  <si>
    <t xml:space="preserve">其他獾毛及其他制刷用兽毛(其他饲养偶蹄动物鬃毛)
</t>
  </si>
  <si>
    <t>0502901990113</t>
  </si>
  <si>
    <t xml:space="preserve">其他獾毛及其他制刷用兽毛(其他野生偶蹄动物鬃毛)
</t>
  </si>
  <si>
    <t>0502901990114</t>
  </si>
  <si>
    <t xml:space="preserve">其他獾毛及其他制刷用兽毛(未列出的其他动物鬃毛)
</t>
  </si>
  <si>
    <t>0502901990115</t>
  </si>
  <si>
    <t xml:space="preserve">其他獾毛及其他制刷用兽毛(牛毛(洗净))
</t>
  </si>
  <si>
    <t>0502901990116</t>
  </si>
  <si>
    <t xml:space="preserve">其他獾毛及其他制刷用兽毛(牛毛(未洗净))
</t>
  </si>
  <si>
    <t>0502902010101</t>
  </si>
  <si>
    <t xml:space="preserve">濒危獾毛及其他制刷濒危兽毛废料(獾毛)
</t>
  </si>
  <si>
    <t>0502902010102</t>
  </si>
  <si>
    <t xml:space="preserve">濒危獾毛及其他制刷濒危兽毛废料(其他饲养奇蹄动物鬃毛)
</t>
  </si>
  <si>
    <t>0502902010103</t>
  </si>
  <si>
    <t xml:space="preserve">濒危獾毛及其他制刷濒危兽毛废料(其他野生奇蹄动物鬃毛)
</t>
  </si>
  <si>
    <t>0502902010104</t>
  </si>
  <si>
    <t xml:space="preserve">濒危獾毛及其他制刷濒危兽毛废料(其他饲养偶蹄动物鬃毛)
</t>
  </si>
  <si>
    <t>0502902010105</t>
  </si>
  <si>
    <t xml:space="preserve">濒危獾毛及其他制刷濒危兽毛废料(其他野生偶蹄动物鬃毛)
</t>
  </si>
  <si>
    <t>0502902010106</t>
  </si>
  <si>
    <t xml:space="preserve">濒危獾毛及其他制刷濒危兽毛废料(未列出的其他动物鬃毛)
</t>
  </si>
  <si>
    <t>0502902090101</t>
  </si>
  <si>
    <t xml:space="preserve">其他獾毛及其他制刷用兽毛的废料(獾毛)
</t>
  </si>
  <si>
    <t>0502902090102</t>
  </si>
  <si>
    <t xml:space="preserve">其他獾毛及其他制刷用兽毛的废料(其他饲养奇蹄动物鬃毛)
</t>
  </si>
  <si>
    <t>0502902090103</t>
  </si>
  <si>
    <t xml:space="preserve">其他獾毛及其他制刷用兽毛的废料(其他野生奇蹄动物鬃毛)
</t>
  </si>
  <si>
    <t>0502902090104</t>
  </si>
  <si>
    <t xml:space="preserve">其他獾毛及其他制刷用兽毛的废料(其他饲养偶蹄动物鬃毛)
</t>
  </si>
  <si>
    <t>0502902090105</t>
  </si>
  <si>
    <t xml:space="preserve">其他獾毛及其他制刷用兽毛的废料(其他野生偶蹄动物鬃毛)
</t>
  </si>
  <si>
    <t>0502902090106</t>
  </si>
  <si>
    <t xml:space="preserve">其他獾毛及其他制刷用兽毛的废料(未列出的其他动物鬃毛)
</t>
  </si>
  <si>
    <t>0505100010999</t>
  </si>
  <si>
    <t xml:space="preserve">填充用濒危野生禽类羽毛、羽绒(仅经洗涤、消毒等处理，未进一步加工)
</t>
  </si>
  <si>
    <t>0505100090999</t>
  </si>
  <si>
    <t xml:space="preserve">其他填充用羽毛、羽绒(仅经洗涤、消毒等处理，未进一步加工)
</t>
  </si>
  <si>
    <t>0505901000101</t>
  </si>
  <si>
    <t xml:space="preserve">羽毛或不完整羽毛的粉末及废料(鸡毛)
</t>
  </si>
  <si>
    <t>0505901000102</t>
  </si>
  <si>
    <t xml:space="preserve">羽毛或不完整羽毛的粉末及废料(鸭毛)
</t>
  </si>
  <si>
    <t>0505901000103</t>
  </si>
  <si>
    <t xml:space="preserve">羽毛或不完整羽毛的粉末及废料(鸭绒)
</t>
  </si>
  <si>
    <t>0505901000104</t>
  </si>
  <si>
    <t xml:space="preserve">羽毛或不完整羽毛的粉末及废料(鹅毛)
</t>
  </si>
  <si>
    <t>0505901000105</t>
  </si>
  <si>
    <t xml:space="preserve">羽毛或不完整羽毛的粉末及废料(鹅绒)
</t>
  </si>
  <si>
    <t>0505901000106</t>
  </si>
  <si>
    <t xml:space="preserve">羽毛或不完整羽毛的粉末及废料(火鸡毛)
</t>
  </si>
  <si>
    <t>0505901000107</t>
  </si>
  <si>
    <t xml:space="preserve">羽毛或不完整羽毛的粉末及废料(其他禽鸟羽毛)
</t>
  </si>
  <si>
    <t>0505909010101</t>
  </si>
  <si>
    <t xml:space="preserve">其他濒危野生禽类羽毛、羽绒(包括带有羽毛或羽绒的鸟皮及鸟体的其他部分)(野生禽鸟毛(绒))(未经加工鸭毛除外)
</t>
  </si>
  <si>
    <t>0505909010102</t>
  </si>
  <si>
    <t xml:space="preserve">其他濒危野生禽类羽毛、羽绒(包括带有羽毛或羽绒的鸟皮及鸟体的其他部分)(其他禽鸟羽毛)
</t>
  </si>
  <si>
    <t>0505909010103</t>
  </si>
  <si>
    <t xml:space="preserve">其他濒危野生禽类羽毛、羽绒(包括带有羽毛或羽绒的鸟皮及鸟体的其他部分)(未经加工鸭毛)
</t>
  </si>
  <si>
    <t>0505909090101</t>
  </si>
  <si>
    <t xml:space="preserve">其他羽毛，羽绒(包括带有羽毛或羽绒的鸟皮及鸟体的其他部分)(鸡毛)
</t>
  </si>
  <si>
    <t>0505909090102</t>
  </si>
  <si>
    <t xml:space="preserve">其他羽毛，羽绒(包括带有羽毛或羽绒的鸟皮及鸟体的其他部分)(鸭毛)(未经加工鸭毛除外)
</t>
  </si>
  <si>
    <t>0505909090103</t>
  </si>
  <si>
    <t xml:space="preserve">其他羽毛，羽绒(包括带有羽毛或羽绒的鸟皮及鸟体的其他部分)(鸭绒)
</t>
  </si>
  <si>
    <t>0505909090104</t>
  </si>
  <si>
    <t xml:space="preserve">其他羽毛，羽绒(包括带有羽毛或羽绒的鸟皮及鸟体的其他部分)(鹅毛)
</t>
  </si>
  <si>
    <t>0505909090105</t>
  </si>
  <si>
    <t xml:space="preserve">其他羽毛，羽绒(包括带有羽毛或羽绒的鸟皮及鸟体的其他部分)(鹅绒)
</t>
  </si>
  <si>
    <t>0505909090106</t>
  </si>
  <si>
    <t xml:space="preserve">其他羽毛，羽绒(包括带有羽毛或羽绒的鸟皮及鸟体的其他部分)(火鸡毛)
</t>
  </si>
  <si>
    <t>0505909090107</t>
  </si>
  <si>
    <t xml:space="preserve">其他羽毛，羽绒(包括带有羽毛或羽绒的鸟皮及鸟体的其他部分)(其他禽鸟羽毛)
</t>
  </si>
  <si>
    <t>0505909090108</t>
  </si>
  <si>
    <t xml:space="preserve">其他羽毛，羽绒(包括带有羽毛或羽绒的鸟皮及鸟体的其他部分)(未经加工鸭毛)
</t>
  </si>
  <si>
    <t>0511994010101</t>
  </si>
  <si>
    <t xml:space="preserve">废马毛(不论是否制成有或无衬垫的毛片)(马鬃毛(含马尾毛))(未经加工马(鬃)尾毛除外)
</t>
  </si>
  <si>
    <t>0511994010102</t>
  </si>
  <si>
    <t xml:space="preserve">废马毛(不论是否制成有或无衬垫的毛片)(其他饲养奇蹄动物鬃毛)
</t>
  </si>
  <si>
    <t>0511994010103</t>
  </si>
  <si>
    <t xml:space="preserve">废马毛(不论是否制成有或无衬垫的毛片)(野马鬃毛(含尾毛))(未经加工马(鬃)尾毛除外)
</t>
  </si>
  <si>
    <t>0511994010104</t>
  </si>
  <si>
    <t xml:space="preserve">废马毛(不论是否制成有或无衬垫的毛片)(其他野生奇蹄动物鬃毛)
</t>
  </si>
  <si>
    <t>0511994010105</t>
  </si>
  <si>
    <t xml:space="preserve">废马毛(不论是否制成有或无衬垫的毛片)(未经加工马(鬃)尾毛)
</t>
  </si>
  <si>
    <t>0511994090101</t>
  </si>
  <si>
    <t xml:space="preserve">其他马毛(不论是否制成有或无衬垫的毛片)(马鬃毛(含马尾毛))(未经加工马(鬃)尾毛除外)
</t>
  </si>
  <si>
    <t>0511994090102</t>
  </si>
  <si>
    <t xml:space="preserve">其他马毛(不论是否制成有或无衬垫的毛片)(其他饲养奇蹄动物鬃毛)
</t>
  </si>
  <si>
    <t>0511994090103</t>
  </si>
  <si>
    <t xml:space="preserve">其他马毛(不论是否制成有或无衬垫的毛片)(野马鬃毛(含尾毛))
</t>
  </si>
  <si>
    <t>0511994090104</t>
  </si>
  <si>
    <t xml:space="preserve">其他马毛(不论是否制成有或无衬垫的毛片)(其他野生奇蹄动物鬃毛)
</t>
  </si>
  <si>
    <t>0511994090105</t>
  </si>
  <si>
    <t xml:space="preserve">其他马毛(不论是否制成有或无衬垫的毛片)(未经加工马(鬃)尾毛)
</t>
  </si>
  <si>
    <t>0511999010103</t>
  </si>
  <si>
    <t xml:space="preserve">其他编号未列名濒危野生动物产品(包括不适合供人食用的第一章的死动物)(其他野生奇蹄动物鬃毛)
</t>
  </si>
  <si>
    <t>0511999010104</t>
  </si>
  <si>
    <t xml:space="preserve">其他编号未列名濒危野生动物产品(包括不适合供人食用的第一章的死动物)(其他野生偶蹄动物鬃毛)
</t>
  </si>
  <si>
    <t>0511999010120</t>
  </si>
  <si>
    <t xml:space="preserve">其他编号未列名濒危野生动物产品(包括不适合供人食用的第一章的死动物)(未经加工马属动物(鬃)尾毛)
</t>
  </si>
  <si>
    <t>0511999010121</t>
  </si>
  <si>
    <t xml:space="preserve">其他编号未列名濒危野生动物产品(包括不适合供人食用的第一章的死动物)(未经加工鹿毛)
</t>
  </si>
  <si>
    <t>0511999010122</t>
  </si>
  <si>
    <t xml:space="preserve">其他编号未列名濒危野生动物产品(包括不适合供人食用的第一章的死动物)(未经加工负鼠毛)
</t>
  </si>
  <si>
    <t>0511999090111</t>
  </si>
  <si>
    <t xml:space="preserve">其他编号未列名的动物产品(包括不适合供人食用的第一章的死动物)(其他饲养奇蹄动物鬃毛)
</t>
  </si>
  <si>
    <t>0511999090112</t>
  </si>
  <si>
    <t xml:space="preserve">其他编号未列名的动物产品(包括不适合供人食用的第一章的死动物)(其他饲养偶蹄动物鬃毛)
</t>
  </si>
  <si>
    <t>0511999090113</t>
  </si>
  <si>
    <t xml:space="preserve">其他编号未列名的动物产品(包括不适合供人食用的第一章的死动物)(其他禽鸟羽毛)
</t>
  </si>
  <si>
    <t>0511999090143</t>
  </si>
  <si>
    <t xml:space="preserve">其他编号未列名的动物产品(包括不适合供人食用的第一章的死动物)(未经加工马属动物(鬃)尾毛)
</t>
  </si>
  <si>
    <t>0511999090144</t>
  </si>
  <si>
    <t xml:space="preserve">其他编号未列名的动物产品(包括不适合供人食用的第一章的死动物)(未经加工鹿毛)
</t>
  </si>
  <si>
    <t>0511999090145</t>
  </si>
  <si>
    <t xml:space="preserve">其他编号未列名的动物产品(包括不适合供人食用的第一章的死动物)(未经加工负鼠毛)
</t>
  </si>
  <si>
    <t>5101110001101</t>
  </si>
  <si>
    <t xml:space="preserve">未梳的含脂剪羊毛(配额内)(绵羊毛)
</t>
  </si>
  <si>
    <t>5101110001102</t>
  </si>
  <si>
    <t xml:space="preserve">未梳的含脂剪羊毛(配额内)(山羊毛)
</t>
  </si>
  <si>
    <t>5101110090101</t>
  </si>
  <si>
    <t xml:space="preserve">未梳的含脂剪羊毛(配额外)(绵羊毛)
</t>
  </si>
  <si>
    <t>5101110090102</t>
  </si>
  <si>
    <t xml:space="preserve">未梳的含脂剪羊毛(配额外)(山羊毛)
</t>
  </si>
  <si>
    <t>5101190001101</t>
  </si>
  <si>
    <t xml:space="preserve">未梳的其他含脂羊毛(配额内)(绵羊毛)
</t>
  </si>
  <si>
    <t>5101190001102</t>
  </si>
  <si>
    <t xml:space="preserve">未梳的其他含脂羊毛(配额内)(山羊毛)
</t>
  </si>
  <si>
    <t>5101190090101</t>
  </si>
  <si>
    <t xml:space="preserve">未梳的其他含脂羊毛(配额外)(绵羊毛)
</t>
  </si>
  <si>
    <t>5101190090102</t>
  </si>
  <si>
    <t xml:space="preserve">未梳的其他含脂羊毛(配额外)(山羊毛)
</t>
  </si>
  <si>
    <t>5101210001999</t>
  </si>
  <si>
    <t xml:space="preserve">未梳的脱脂剪羊毛(未碳化)(配额内)
</t>
  </si>
  <si>
    <t>5101210090999</t>
  </si>
  <si>
    <t xml:space="preserve">未梳的脱脂剪羊毛(未碳化)(配额外)
</t>
  </si>
  <si>
    <t>5101290001999</t>
  </si>
  <si>
    <t xml:space="preserve">未梳的其他脱脂羊毛(未碳化)(配额内)
</t>
  </si>
  <si>
    <t>5101290090999</t>
  </si>
  <si>
    <t xml:space="preserve">未梳的其他脱脂羊毛(未碳化)(配额外)
</t>
  </si>
  <si>
    <t>5102110000101</t>
  </si>
  <si>
    <t xml:space="preserve">未梳喀什米尔山羊的细毛(未洗净山羊毛)
</t>
  </si>
  <si>
    <t>5102110000301</t>
  </si>
  <si>
    <t xml:space="preserve">未梳喀什米尔山羊的细毛(羊毛)
</t>
  </si>
  <si>
    <t>5102191010101</t>
  </si>
  <si>
    <t xml:space="preserve">未梳濒危兔毛(未洗净兔毛)
</t>
  </si>
  <si>
    <t>5102191010102</t>
  </si>
  <si>
    <t xml:space="preserve">未梳濒危兔毛(其他纤维)
</t>
  </si>
  <si>
    <t>5102191090101</t>
  </si>
  <si>
    <t xml:space="preserve">其他未梳兔毛(未洗净兔毛)
</t>
  </si>
  <si>
    <t>5102191090102</t>
  </si>
  <si>
    <t xml:space="preserve">其他未梳兔毛(其他纤维)
</t>
  </si>
  <si>
    <t>5102192000101</t>
  </si>
  <si>
    <t xml:space="preserve">其他未梳山羊绒(未洗净山羊绒)
</t>
  </si>
  <si>
    <t>5102192000102</t>
  </si>
  <si>
    <t xml:space="preserve">其他未梳山羊绒(未洗净野羊毛(绒))
</t>
  </si>
  <si>
    <t>5102192000301</t>
  </si>
  <si>
    <t xml:space="preserve">其他未梳山羊绒(羊绒)
</t>
  </si>
  <si>
    <t>5102193010101</t>
  </si>
  <si>
    <t xml:space="preserve">未梳濒危野生骆驼科动物毛、绒(未洗净驼毛)
</t>
  </si>
  <si>
    <t>5102193010102</t>
  </si>
  <si>
    <t xml:space="preserve">未梳濒危野生骆驼科动物毛、绒(未洗净驼绒)
</t>
  </si>
  <si>
    <t>5102193010103</t>
  </si>
  <si>
    <t xml:space="preserve">未梳濒危野生骆驼科动物毛、绒(未洗净其他野生偶蹄动物鬃毛)
</t>
  </si>
  <si>
    <t>5102193010301</t>
  </si>
  <si>
    <t xml:space="preserve">未梳濒危野生骆驼科动物毛、绒(其他纤维)
</t>
  </si>
  <si>
    <t>5102193090101</t>
  </si>
  <si>
    <t xml:space="preserve">其他未梳骆驼毛、绒(未洗净驼毛)
</t>
  </si>
  <si>
    <t>5102193090102</t>
  </si>
  <si>
    <t xml:space="preserve">其他未梳骆驼毛、绒(未洗净驼绒)
</t>
  </si>
  <si>
    <t>5102193090301</t>
  </si>
  <si>
    <t xml:space="preserve">其他未梳骆驼毛、绒(其他纤维)
</t>
  </si>
  <si>
    <t>5102199010101</t>
  </si>
  <si>
    <t xml:space="preserve">未梳的其他濒危野生动物细毛(未洗净其他野生奇蹄动物鬃毛)
</t>
  </si>
  <si>
    <t>5102199010102</t>
  </si>
  <si>
    <t xml:space="preserve">未梳的其他濒危野生动物细毛(未洗净野牛毛(绒))
</t>
  </si>
  <si>
    <t>5102199010103</t>
  </si>
  <si>
    <t xml:space="preserve">未梳的其他濒危野生动物细毛(未洗净其他野生偶蹄动物鬃毛)
</t>
  </si>
  <si>
    <t>5102199010104</t>
  </si>
  <si>
    <t xml:space="preserve">未梳的其他濒危野生动物细毛(未洗净兔绒)
</t>
  </si>
  <si>
    <t>5102199010105</t>
  </si>
  <si>
    <t xml:space="preserve">未梳的其他濒危野生动物细毛(未洗净未列出的其他动物鬃毛)
</t>
  </si>
  <si>
    <t>5102199010301</t>
  </si>
  <si>
    <t xml:space="preserve">未梳的其他濒危野生动物细毛(其他纤维)
</t>
  </si>
  <si>
    <t>5102199090101</t>
  </si>
  <si>
    <t xml:space="preserve">未梳的其他动物细毛(未洗净其他饲养奇蹄动物鬃毛)
</t>
  </si>
  <si>
    <t>5102199090102</t>
  </si>
  <si>
    <t xml:space="preserve">未梳的其他动物细毛(未洗净其他野生奇蹄动物鬃毛)
</t>
  </si>
  <si>
    <t>5102199090103</t>
  </si>
  <si>
    <t xml:space="preserve">未梳的其他动物细毛(未洗净牦牛绒)
</t>
  </si>
  <si>
    <t>5102199090104</t>
  </si>
  <si>
    <t xml:space="preserve">未梳的其他动物细毛(未洗净其他饲养偶蹄动物鬃毛)
</t>
  </si>
  <si>
    <t>5102199090105</t>
  </si>
  <si>
    <t xml:space="preserve">未梳的其他动物细毛(未洗净其他野生偶蹄动物鬃毛)
</t>
  </si>
  <si>
    <t>5102199090106</t>
  </si>
  <si>
    <t xml:space="preserve">未梳的其他动物细毛(未洗净兔绒)
</t>
  </si>
  <si>
    <t>5102199090107</t>
  </si>
  <si>
    <t xml:space="preserve">未梳的其他动物细毛(未洗净未列出的其他动物鬃毛)
</t>
  </si>
  <si>
    <t>5102199090301</t>
  </si>
  <si>
    <t xml:space="preserve">未梳的其他动物细毛(其他纤维)
</t>
  </si>
  <si>
    <t>5102200010101</t>
  </si>
  <si>
    <t xml:space="preserve">未梳的濒危野生动物粗毛(未洗净其他野生奇蹄动物鬃毛)
</t>
  </si>
  <si>
    <t>5102200010102</t>
  </si>
  <si>
    <t xml:space="preserve">未梳的濒危野生动物粗毛(未洗净野牛毛(绒))
</t>
  </si>
  <si>
    <t>5102200010103</t>
  </si>
  <si>
    <t xml:space="preserve">未梳的濒危野生动物粗毛(未洗净其他野生偶蹄动物鬃毛)
</t>
  </si>
  <si>
    <t>5102200010104</t>
  </si>
  <si>
    <t xml:space="preserve">未梳的濒危野生动物粗毛(未洗净未列出的其他动物鬃毛)
</t>
  </si>
  <si>
    <t>5102200010301</t>
  </si>
  <si>
    <t xml:space="preserve">未梳的濒危野生动物粗毛(其他纤维)
</t>
  </si>
  <si>
    <t>5102200090101</t>
  </si>
  <si>
    <t xml:space="preserve">未梳的其他动物粗毛(未洗净其他饲养奇蹄动物鬃毛)
</t>
  </si>
  <si>
    <t>5102200090102</t>
  </si>
  <si>
    <t xml:space="preserve">未梳的其他动物粗毛(未洗净其他野生奇蹄动物鬃毛)
</t>
  </si>
  <si>
    <t>5102200090103</t>
  </si>
  <si>
    <t xml:space="preserve">未梳的其他动物粗毛(未洗净其他饲养偶蹄动物鬃毛)
</t>
  </si>
  <si>
    <t>5102200090104</t>
  </si>
  <si>
    <t xml:space="preserve">未梳的其他动物粗毛(未洗净野牛毛(绒))
</t>
  </si>
  <si>
    <t>5102200090105</t>
  </si>
  <si>
    <t xml:space="preserve">未梳的其他动物粗毛(未洗净其他野生偶蹄动物鬃毛)
</t>
  </si>
  <si>
    <t>5102200090106</t>
  </si>
  <si>
    <t xml:space="preserve">未梳的其他动物粗毛(未洗净未列出的其他动物鬃毛)
</t>
  </si>
  <si>
    <t>5102200090301</t>
  </si>
  <si>
    <t xml:space="preserve">未梳的其他动物粗毛(其他纤维)
</t>
  </si>
  <si>
    <t>5103101001101</t>
  </si>
  <si>
    <t xml:space="preserve">羊毛落毛(配额内)(未洗净绵羊毛)
</t>
  </si>
  <si>
    <t>5103101001102</t>
  </si>
  <si>
    <t xml:space="preserve">羊毛落毛(配额内)(未洗净山羊毛)
</t>
  </si>
  <si>
    <t>5103101001103</t>
  </si>
  <si>
    <t xml:space="preserve">羊毛落毛(配额内)(未洗净山羊绒)
</t>
  </si>
  <si>
    <t>5103101001104</t>
  </si>
  <si>
    <t xml:space="preserve">羊毛落毛(配额内)(未洗净野羊毛(绒))
</t>
  </si>
  <si>
    <t>5103101001301</t>
  </si>
  <si>
    <t xml:space="preserve">羊毛落毛(配额内)(羊毛)
</t>
  </si>
  <si>
    <t>5103101090101</t>
  </si>
  <si>
    <t xml:space="preserve">羊毛落毛(配额外)(未洗净绵羊毛)
</t>
  </si>
  <si>
    <t>5103101090102</t>
  </si>
  <si>
    <t xml:space="preserve">羊毛落毛(配额外)(未洗净山羊毛)
</t>
  </si>
  <si>
    <t>5103101090103</t>
  </si>
  <si>
    <t xml:space="preserve">羊毛落毛(配额外)(未洗净山羊绒)
</t>
  </si>
  <si>
    <t>5103101090104</t>
  </si>
  <si>
    <t xml:space="preserve">羊毛落毛(配额外)(未洗净野羊毛(绒))
</t>
  </si>
  <si>
    <t>5103101090301</t>
  </si>
  <si>
    <t xml:space="preserve">羊毛落毛(配额外)(羊毛)
</t>
  </si>
  <si>
    <t>5103109010101</t>
  </si>
  <si>
    <t xml:space="preserve">其他濒危野生动物细毛的落毛(未洗净其他野生奇蹄动物鬃毛)
</t>
  </si>
  <si>
    <t>5103109010102</t>
  </si>
  <si>
    <t xml:space="preserve">其他濒危野生动物细毛的落毛(未洗净野牛毛(绒))
</t>
  </si>
  <si>
    <t>5103109010103</t>
  </si>
  <si>
    <t xml:space="preserve">其他濒危野生动物细毛的落毛(未洗净其他野生偶蹄动物鬃毛)
</t>
  </si>
  <si>
    <t>5103109010104</t>
  </si>
  <si>
    <t xml:space="preserve">其他濒危野生动物细毛的落毛(未洗净兔绒)
</t>
  </si>
  <si>
    <t>5103109010105</t>
  </si>
  <si>
    <t xml:space="preserve">其他濒危野生动物细毛的落毛(未洗净未列出的其他动物鬃毛)
</t>
  </si>
  <si>
    <t>5103109010301</t>
  </si>
  <si>
    <t xml:space="preserve">其他濒危野生动物细毛的落毛(其他纤维)
</t>
  </si>
  <si>
    <t>5103109090999</t>
  </si>
  <si>
    <t>其他动物细毛的落毛</t>
  </si>
  <si>
    <t>5103201000999</t>
  </si>
  <si>
    <t xml:space="preserve">羊毛废料(包括废纱线,不包括回收纤维)
</t>
  </si>
  <si>
    <t>5103209010999</t>
  </si>
  <si>
    <t xml:space="preserve">其他濒危野生动物细毛废料(包括废纱线,不包括回收纤维)
</t>
  </si>
  <si>
    <t>5103300010999</t>
  </si>
  <si>
    <t xml:space="preserve">濒危野生动物粗毛废料(包括废纱线,不包括回收纤维)
</t>
  </si>
  <si>
    <t>9603901010999</t>
  </si>
  <si>
    <t>濒危野禽羽毛掸</t>
  </si>
  <si>
    <t>9603901090999</t>
  </si>
  <si>
    <t>其他羽毛掸</t>
  </si>
  <si>
    <t>0511999090138</t>
  </si>
  <si>
    <t xml:space="preserve">其他编号未列名的动物产品(包括不适合供人食用的第一章的死动物)(未经加工的蚕茧)
</t>
  </si>
  <si>
    <t>0511999090139</t>
  </si>
  <si>
    <t xml:space="preserve">其他编号未列名的动物产品(包括不适合供人食用的第一章的死动物)(未经加工的蚕蛹)
</t>
  </si>
  <si>
    <t>0511999090140</t>
  </si>
  <si>
    <t xml:space="preserve">其他编号未列名的动物产品(包括不适合供人食用的第一章的死动物)(未经加工的长吐，滞头)
</t>
  </si>
  <si>
    <t>5001001000101</t>
  </si>
  <si>
    <t xml:space="preserve">适于缫丝的桑蚕茧(未经加工的蚕茧)
</t>
  </si>
  <si>
    <t>5001009000101</t>
  </si>
  <si>
    <t xml:space="preserve">适于缫丝的其他蚕茧(未经加工的蚕茧)
</t>
  </si>
  <si>
    <t>5003001100999</t>
  </si>
  <si>
    <t>未梳的下茧、茧衣、长吐、滞头</t>
  </si>
  <si>
    <t>3101001100999</t>
  </si>
  <si>
    <t>未经化学处理的鸟粪</t>
  </si>
  <si>
    <t>3101001990101</t>
  </si>
  <si>
    <t xml:space="preserve">未经化学处理的其他动植物肥料(其他动物器官、细胞、培养基)
</t>
  </si>
  <si>
    <t>3101001990102</t>
  </si>
  <si>
    <t xml:space="preserve">未经化学处理的其他动植物肥料(猪、牛、羊等偶蹄动物粪便)
</t>
  </si>
  <si>
    <t>3101001990103</t>
  </si>
  <si>
    <t xml:space="preserve">未经化学处理的其他动植物肥料(马等奇蹄动物粪)
</t>
  </si>
  <si>
    <t>3101001990104</t>
  </si>
  <si>
    <t xml:space="preserve">未经化学处理的其他动植物肥料(其他动物粪便)
</t>
  </si>
  <si>
    <t>3101001990105</t>
  </si>
  <si>
    <t xml:space="preserve">未经化学处理的其他动植物肥料(动物性肥料、垃圾)
</t>
  </si>
  <si>
    <t>3101001990106</t>
  </si>
  <si>
    <t xml:space="preserve">未经化学处理的其他动植物肥料(其他动物性废弃物)
</t>
  </si>
  <si>
    <t>3101009090101</t>
  </si>
  <si>
    <t xml:space="preserve">经化学处理的其他动植物肥料(其他动物器官、细胞、培养基)
</t>
  </si>
  <si>
    <t>3101009090102</t>
  </si>
  <si>
    <t xml:space="preserve">经化学处理的其他动植物肥料(猪、牛、羊等偶蹄动物粪便)
</t>
  </si>
  <si>
    <t>3101009090103</t>
  </si>
  <si>
    <t xml:space="preserve">经化学处理的其他动植物肥料(马等奇蹄动物粪)
</t>
  </si>
  <si>
    <t>3101009090104</t>
  </si>
  <si>
    <t xml:space="preserve">经化学处理的其他动植物肥料(其他动物粪便)
</t>
  </si>
  <si>
    <t>3101009090105</t>
  </si>
  <si>
    <t xml:space="preserve">经化学处理的其他动植物肥料(动物性肥料、垃圾)
</t>
  </si>
  <si>
    <t>3101009090106</t>
  </si>
  <si>
    <t xml:space="preserve">经化学处理的其他动植物肥料(其他动物性废弃物)
</t>
  </si>
  <si>
    <t>3101009090108</t>
  </si>
  <si>
    <t xml:space="preserve">经化学处理的其他动植物肥料(其他动物源性肥料)
</t>
  </si>
  <si>
    <t>3101009090109</t>
  </si>
  <si>
    <t xml:space="preserve">经化学处理的其他动植物肥料(其他化工产品)
</t>
  </si>
  <si>
    <t>3101009090110</t>
  </si>
  <si>
    <t xml:space="preserve">经化学处理的其他动植物肥料(禽源性有机肥)
</t>
  </si>
  <si>
    <t>0505909090109</t>
  </si>
  <si>
    <t xml:space="preserve">其他羽毛，羽绒(包括带有羽毛或羽绒的鸟皮及鸟体的其他部分)(其他水洗的禽鸟羽毛)
</t>
  </si>
  <si>
    <t>动物源性中药材 (Dược liệu Trung Quốc có nguồn gốc từ động vật)</t>
  </si>
  <si>
    <t xml:space="preserve">干海马，食用杂碎除外(不论是否盐腌,但熏制的除外)(药用海马)
</t>
  </si>
  <si>
    <t xml:space="preserve">Cá ngựa khô, không bao gồm nội tạng ăn được (có ướp muối hay không, nhưng không bao gồm hun khói) (cá ngựa dùng làm thuốc)
</t>
  </si>
  <si>
    <t xml:space="preserve">干海龙，食用杂碎除外(不论是否盐腌,但熏制的除外)(药用海龙)
</t>
  </si>
  <si>
    <t xml:space="preserve">Rồng biển khô, không bao gồm nội tạng ăn được (có ướp muối hay không, nhưng không bao gồm hun khói) (rồng biển dùng làm thuốc)
</t>
  </si>
  <si>
    <t xml:space="preserve">天然蜂蜜(药用蜂蜜)
</t>
  </si>
  <si>
    <t xml:space="preserve">Mật ong tự nhiên (mật ong chữa bệnh)
</t>
  </si>
  <si>
    <t xml:space="preserve">其他蜂产品(药用蜂房)
</t>
  </si>
  <si>
    <t xml:space="preserve">Các sản phẩm khác từ ong (tổ ong dùng làm thuốc)
</t>
  </si>
  <si>
    <t xml:space="preserve">其他蜂产品(药用蜂胶)
</t>
  </si>
  <si>
    <t xml:space="preserve">Các sản phẩm khác từ ong (keo ong dùng trong y học)
</t>
  </si>
  <si>
    <t xml:space="preserve">羚羊角及其粉末和废料(药用羚羊角)
</t>
  </si>
  <si>
    <t xml:space="preserve">Sừng linh dương, bột sừng linh dương và chất thải của nó (sừng linh dương dùng làm thuốc)
</t>
  </si>
  <si>
    <t xml:space="preserve">濒危鹿茸及其粉末(药用鹿茸)
</t>
  </si>
  <si>
    <t xml:space="preserve">Sừng hươu quý hiếm và bột sừng hươu (sừng hươu dùng làm thuốc)
</t>
  </si>
  <si>
    <t xml:space="preserve">濒危鹿茸及其粉末(药用马鹿茸)
</t>
  </si>
  <si>
    <t xml:space="preserve">Sừng hươu quý hiếm và bột sừng hươu (sừng hươu đỏ dùng làm thuốc)
</t>
  </si>
  <si>
    <t xml:space="preserve">非濒危鹿茸及其粉末(药用鹿茸)
</t>
  </si>
  <si>
    <t xml:space="preserve">Sừng hươu không thuộc loài nguy cấp và bột sừng hươu (sừng hươu dùng làm thuốc)
</t>
  </si>
  <si>
    <t xml:space="preserve">非濒危鹿茸及其粉末(药用马鹿茸)
</t>
  </si>
  <si>
    <t xml:space="preserve">Sừng hươu không thuộc loài nguy cấp và bột sừng hươu (sừng hươu đỏ dùng làm thuốc)
</t>
  </si>
  <si>
    <t xml:space="preserve">濒危龟壳及鹿角(包括粉末和废料)(药用龟甲)
</t>
  </si>
  <si>
    <t xml:space="preserve">Mai rùa và gạc hươu (bao gồm cả bột và chất thải) (mai rùa dùng làm thuốc)
</t>
  </si>
  <si>
    <t xml:space="preserve">濒危龟壳及鹿角(包括粉末和废料)(药用鹿角)
</t>
  </si>
  <si>
    <t xml:space="preserve">Mai rùa và gạc hươu (bao gồm cả bột và chất thải) (gạc hươu dùng làm thuốc) thuộc diện nguy cấp
</t>
  </si>
  <si>
    <t xml:space="preserve">非濒危龟壳及鹿角(包括粉末和废料)(药用龟甲)
</t>
  </si>
  <si>
    <t xml:space="preserve">Mai rùa và gạc hươu không thuộc loài nguy cấp (bao gồm cả bột và chất thải) (mai rùa dùng làm thuốc)
</t>
  </si>
  <si>
    <t xml:space="preserve">非濒危龟壳及鹿角(包括粉末和废料)(药用鹿角)
</t>
  </si>
  <si>
    <t xml:space="preserve">Mai rùa và gạc hươu không thuộc loài nguy cấp (bao gồm cả bột và chất thải) (gạc hươu dùng làm thuốc)
</t>
  </si>
  <si>
    <t xml:space="preserve">其他濒危动物角(包括蹄,甲,爪及喙及其粉末和废料)(药用水牛角)
</t>
  </si>
  <si>
    <t xml:space="preserve">Sừng của các loài động vật có nguy cơ tuyệt chủng khác (bao gồm móng guốc, móng vuốt, mỏ, cũng như bột và chất thải của chúng) (sừng trâu dùng làm thuốc)
</t>
  </si>
  <si>
    <t xml:space="preserve">其他濒危动物角(包括蹄,甲,爪及喙及其粉末和废料)(药用鳖甲)
</t>
  </si>
  <si>
    <t xml:space="preserve">Sừng của các loài động vật có nguy cơ tuyệt chủng khác (bao gồm móng guốc, mai, móng vuốt và mỏ, cũng như bột và chất thải của chúng) (mai rùa dùng làm thuốc)
</t>
  </si>
  <si>
    <t xml:space="preserve">其他非濒危动物角(包括蹄,甲,爪及喙及其粉末和废料)(药用水牛角)
</t>
  </si>
  <si>
    <t xml:space="preserve">Sừng của các loài động vật khác không thuộc diện nguy cấp (bao gồm móng guốc, móng vuốt, mỏ, cũng như bột và chất thải của chúng) (sừng trâu dùng làm thuốc)
</t>
  </si>
  <si>
    <t xml:space="preserve">其他非濒危动物角(包括蹄,甲,爪及喙及其粉末和废料)(药用鳖甲)
</t>
  </si>
  <si>
    <t xml:space="preserve">Sừng của các loài động vật khác không thuộc diện nguy cấp (bao gồm móng guốc, mai, móng vuốt và mỏ, cũng như bột và chất thải của chúng) (mai rùa dùng làm thuốc)
</t>
  </si>
  <si>
    <t xml:space="preserve">其他水产品壳、骨的粉末及废料(包括介、贝壳，棘皮动物壳，墨鱼骨的粉末及废料)(药用瓦楞子)
</t>
  </si>
  <si>
    <t xml:space="preserve">其他水产品壳、骨的粉末及废料(包括介、贝壳，棘皮动物壳，墨鱼骨的粉末及废料)(药用海螵蛸)
</t>
  </si>
  <si>
    <t xml:space="preserve">其他水产品壳、骨的粉末及废料(包括介、贝壳，棘皮动物壳，墨鱼骨的粉末及废料)(药用蛤壳)
</t>
  </si>
  <si>
    <t xml:space="preserve">其他水产品壳、骨的粉末及废料(包括介、贝壳，棘皮动物壳，墨鱼骨的粉末及废料)(药用石决明)
</t>
  </si>
  <si>
    <t xml:space="preserve">其他水产品壳、骨的粉末及废料(包括介、贝壳，棘皮动物壳，墨鱼骨的粉末及废料)(药用牡蛎(壳))
</t>
  </si>
  <si>
    <t xml:space="preserve">Bột và chất thải từ vỏ và xương các sản phẩm thủy sản khác (bao gồm động vật có vỏ, vỏ động vật da gai, bột và chất thải từ xương mực) (vỏ hàu dùng làm thuốc)
</t>
  </si>
  <si>
    <t xml:space="preserve">其他水产品壳、骨的粉末及废料(包括介、贝壳，棘皮动物壳，墨鱼骨的粉末及废料)(药用珍珠母)
</t>
  </si>
  <si>
    <t>Các sản phẩm thủy sản khác như bột và chất thải từ vỏ và xương (bao gồm động vật có vỏ, vỏ động vật da gai, bột và chất thải từ xương mực) (ngọc trai dược liệu)</t>
  </si>
  <si>
    <t xml:space="preserve">其他水产品壳、骨的粉末及废料(包括介、贝壳，棘皮动物壳，墨鱼骨的粉末及废料)(未经加工虾蟹壳)
</t>
  </si>
  <si>
    <t xml:space="preserve">牛黄(药用牛黄)
</t>
  </si>
  <si>
    <t xml:space="preserve">猴枣(药用)
</t>
  </si>
  <si>
    <t xml:space="preserve">其他黄药(不包括牛黄)(药用)
</t>
  </si>
  <si>
    <t>天然麝香</t>
  </si>
  <si>
    <t>Xạ hương tự nhiên</t>
  </si>
  <si>
    <t>其他麝香</t>
  </si>
  <si>
    <t>Xạ hương khác</t>
  </si>
  <si>
    <t xml:space="preserve">斑蝥(药用)
</t>
  </si>
  <si>
    <t xml:space="preserve">其他濒危野生动物胆汁及其他产品(不论是否干制；鲜、冷、冻或用其他方法暂时保藏的)(药用)
</t>
  </si>
  <si>
    <t>Mật và các sản phẩm khác từ các loài động vật hoang dã có nguy cơ tuyệt chủng khác (dù đã được sấy khô hay chưa; tươi, ướp lạnh, đông lạnh hoặc được bảo quản tạm thời bằng các phương pháp khác) (dùng cho mục đích y học)</t>
  </si>
  <si>
    <t xml:space="preserve">胆汁，配药用腺体及其他动物产品(不论是否干制；鲜，冷，冻或用其他方法暂时保藏的)(药用九香虫)
</t>
  </si>
  <si>
    <t xml:space="preserve">胆汁，配药用腺体及其他动物产品(不论是否干制；鲜，冷，冻或用其他方法暂时保藏的)(药用虫白蜡)
</t>
  </si>
  <si>
    <t xml:space="preserve">胆汁，配药用腺体及其他动物产品(不论是否干制；鲜，冷，冻或用其他方法暂时保藏的)(药用土鳖虫)
</t>
  </si>
  <si>
    <t xml:space="preserve">Mật, tuyến dùng làm thuốc và các sản phẩm động vật khác (dù ở dạng khô, tươi, ướp lạnh, đông lạnh hoặc được bảo quản tạm thời bằng các phương pháp khác) (bọ cánh cứng dùng làm thuốc)
</t>
  </si>
  <si>
    <t xml:space="preserve">胆汁，配药用腺体及其他动物产品(不论是否干制；鲜，冷，冻或用其他方法暂时保藏的)(药用蝉蜕)
</t>
  </si>
  <si>
    <t xml:space="preserve">Mật, tuyến dược liệu và các sản phẩm động vật khác (dù đã sấy khô hay chưa; tươi, ướp lạnh, đông lạnh hoặc được bảo quản tạm thời bằng các phương pháp khác) (vỏ lột xác của ve sầu dược liệu)
</t>
  </si>
  <si>
    <t xml:space="preserve">胆汁，配药用腺体及其他动物产品(不论是否干制；鲜，冷，冻或用其他方法暂时保藏的)(药用僵蚕)
</t>
  </si>
  <si>
    <t xml:space="preserve">Mật, tuyến dược liệu và các sản phẩm động vật khác (dù ở dạng khô, tươi, ướp lạnh, đông lạnh hoặc được bảo quản tạm thời bằng các phương pháp khác) (nhộng tằm dược liệu)
</t>
  </si>
  <si>
    <t xml:space="preserve">胆汁，配药用腺体及其他动物产品(不论是否干制；鲜，冷，冻或用其他方法暂时保藏的)(药用桑螵蛸)
</t>
  </si>
  <si>
    <t xml:space="preserve">Mật, tuyến dược liệu và các sản phẩm động vật khác (dù ở dạng khô, tươi, ướp lạnh, đông lạnh hoặc bảo quản tạm thời bằng các phương pháp khác) (Mangpioxiao dùng làm thuốc)
</t>
  </si>
  <si>
    <t xml:space="preserve">胆汁，配药用腺体及其他动物产品(不论是否干制；鲜，冷，冻或用其他方法暂时保藏的)(药用地龙)
</t>
  </si>
  <si>
    <t xml:space="preserve">Mật, tuyến dược liệu và các sản phẩm động vật khác (dù ở dạng khô, tươi, ướp lạnh, đông lạnh hoặc được bảo quản tạm thời bằng các phương pháp khác) (giun đất dược liệu)
</t>
  </si>
  <si>
    <t xml:space="preserve">胆汁，配药用腺体及其他动物产品(不论是否干制；鲜，冷，冻或用其他方法暂时保藏的)(药用蜈蚣)
</t>
  </si>
  <si>
    <t xml:space="preserve">Mật, tuyến dược liệu và các sản phẩm động vật khác (dù ở dạng khô, tươi, ướp lạnh, đông lạnh hoặc được bảo quản tạm thời bằng các phương pháp khác) (rết dược liệu)
</t>
  </si>
  <si>
    <t xml:space="preserve">胆汁，配药用腺体及其他动物产品(不论是否干制；鲜，冷，冻或用其他方法暂时保藏的)(药用全蝎)
</t>
  </si>
  <si>
    <t xml:space="preserve">Mật, tuyến dược liệu và các sản phẩm động vật khác (dù ở dạng khô, tươi, ướp lạnh, đông lạnh hoặc được bảo quản tạm thời bằng các phương pháp khác) (bọ cạp dược liệu)
</t>
  </si>
  <si>
    <t xml:space="preserve">胆汁，配药用腺体及其他动物产品(不论是否干制；鲜，冷，冻或用其他方法暂时保藏的)(药用鸡内金)
</t>
  </si>
  <si>
    <t xml:space="preserve">Mật, tuyến dược liệu và các sản phẩm động vật khác (dù ở dạng khô, tươi, ướp lạnh, đông lạnh hoặc được bảo quản tạm thời bằng các phương pháp khác) (màng mề gà dược liệu)
</t>
  </si>
  <si>
    <t xml:space="preserve">胆汁，配药用腺体及其他动物产品(不论是否干制；鲜，冷，冻或用其他方法暂时保藏的)(药用猪胆粉)
</t>
  </si>
  <si>
    <t xml:space="preserve">Mật, tuyến dược liệu và các sản phẩm động vật khác (dù ở dạng khô, tươi, ướp lạnh, đông lạnh hoặc được bảo quản tạm thời bằng các phương pháp khác) (bột mật lợn dược liệu)
</t>
  </si>
  <si>
    <t xml:space="preserve">胆汁，配药用腺体及其他动物产品(不论是否干制；鲜，冷，冻或用其他方法暂时保藏的)(药用哈蟆油)
</t>
  </si>
  <si>
    <t xml:space="preserve">Mật, tuyến dược liệu và các sản phẩm động vật khác (dù đã sấy khô hay chưa; tươi, ướp lạnh, đông lạnh hoặc được bảo quản tạm thời bằng các phương pháp khác) (dầu cóc dược liệu)
</t>
  </si>
  <si>
    <t xml:space="preserve">胆汁，配药用腺体及其他动物产品(不论是否干制；鲜，冷，冻或用其他方法暂时保藏的)(药用蛇蜕)
</t>
  </si>
  <si>
    <t xml:space="preserve">Mật, tuyến dược liệu và các sản phẩm động vật khác (dù ở dạng khô, tươi, ướp lạnh, đông lạnh hoặc được bảo quản tạm thời bằng các phương pháp khác) (da rắn dùng làm thuốc)
</t>
  </si>
  <si>
    <t xml:space="preserve">胆汁，配药用腺体及其他动物产品(不论是否干制；鲜，冷，冻或用其他方法暂时保藏的)(药用水蛭)
</t>
  </si>
  <si>
    <t xml:space="preserve">Mật, tuyến dược liệu và các sản phẩm động vật khác (dù ở dạng khô, tươi, ướp lạnh, đông lạnh hoặc được bảo quản tạm thời bằng các phương pháp khác) (đỉa dược liệu)
</t>
  </si>
  <si>
    <t xml:space="preserve">胆汁，配药用腺体及其他动物产品(不论是否干制；鲜，冷，冻或用其他方法暂时保藏的)(其他药用动物源性中药材)
</t>
  </si>
  <si>
    <t xml:space="preserve">Mật, tuyến dược liệu và các sản phẩm động vật khác (dù ở dạng khô, tươi, ướp lạnh, đông lạnh hoặc bảo quản tạm thời bằng các phương pháp khác) (các nguyên liệu dược liệu Trung Quốc khác có nguồn gốc từ động vật)
</t>
  </si>
  <si>
    <t xml:space="preserve">其他编号未列名的动物产品(包括不适合供人食用的第一章的死动物)(药用穿山甲(鳞片))
</t>
  </si>
  <si>
    <t>Các sản phẩm động vật khác không được liệt kê theo số (bao gồm cả động vật chết không thích hợp cho con người tiêu thụ theo Chương 1) (vảy tê tê dùng làm thuốc)</t>
  </si>
  <si>
    <t xml:space="preserve">其他编号未列名的动物产品(包括不适合供人食用的第一章的死动物)(药用蟾酥)
</t>
  </si>
  <si>
    <t>Các sản phẩm động vật khác không được liệt kê theo số thứ tự (bao gồm cả động vật chết từ Chương 1 không thích hợp cho con người tiêu thụ) (nọc độc cóc dược liệu)</t>
  </si>
  <si>
    <t xml:space="preserve">其他编号未列名的动物产品(包括不适合供人食用的第一章的死动物)(药用金钱白花蛇)
</t>
  </si>
  <si>
    <t xml:space="preserve">Các sản phẩm động vật khác không được liệt kê theo số thứ tự (bao gồm cả động vật chết từ Chương 1 không thích hợp cho người tiêu dùng) (Rắn trắng hoa dùng làm thuốc)
</t>
  </si>
  <si>
    <t xml:space="preserve">其他编号未列名的动物产品(包括不适合供人食用的第一章的死动物)(药用蕲蛇)
</t>
  </si>
  <si>
    <t xml:space="preserve">Các sản phẩm động vật khác không được liệt kê theo số thứ tự (bao gồm cả động vật chết từ Chương 1 không thích hợp cho người tiêu dùng) (Agkistrodon halys dùng làm thuốc)
</t>
  </si>
  <si>
    <t xml:space="preserve">其他编号未列名的动物产品(包括不适合供人食用的第一章的死动物)(药用乌梢蛇)
</t>
  </si>
  <si>
    <t xml:space="preserve">Các sản phẩm động vật khác không được liệt kê theo số thứ tự (bao gồm cả động vật chết từ Chương 1 không thích hợp cho người tiêu dùng) (rắn sọc đen dùng làm thuốc)
</t>
  </si>
  <si>
    <t xml:space="preserve">其他濒危动物制品(供治疗或预防疾病用)(濒危动物源性中药材)
</t>
  </si>
  <si>
    <t>Các sản phẩm khác từ động vật có nguy cơ tuyệt chủng (dùng để điều trị hoặc phòng ngừa bệnh tật) (Nguyên liệu y học cổ truyền Trung Quốc có nguồn gốc từ động vật có nguy cơ tuyệt chủng)</t>
  </si>
  <si>
    <t xml:space="preserve">其他未列名的人体或动物制品(供治疗或预防疾病用)(药用地龙干)
</t>
  </si>
  <si>
    <t xml:space="preserve">Các sản phẩm khác của người hoặc động vật không được liệt kê (dùng để điều trị hoặc phòng ngừa bệnh tật) (giun đất khô dùng làm thuốc)
</t>
  </si>
  <si>
    <t xml:space="preserve">其他未列名的人体或动物制品(供治疗或预防疾病用)(其他动物源性中药材)
</t>
  </si>
  <si>
    <t xml:space="preserve">Các sản phẩm khác từ người hoặc động vật không được liệt kê (dùng để điều trị hoặc phòng ngừa bệnh tật) (các nguyên liệu dược liệu Trung Quốc có nguồn gốc từ động vật khác)
</t>
  </si>
  <si>
    <t xml:space="preserve">鱼鳔胶、其他动物胶(但不包括品目3501的酪蛋白胶)(药用龟甲胶)
</t>
  </si>
  <si>
    <t xml:space="preserve">Keo bong bóng cá, các loại keo động vật khác (trừ keo casein thuộc nhóm 3501) (keo mai rùa dùng trong y học)
</t>
  </si>
  <si>
    <t xml:space="preserve">鱼鳔胶、其他动物胶(但不包括品目3501的酪蛋白胶)(药用阿胶)
</t>
  </si>
  <si>
    <t xml:space="preserve">Keo bong bóng cá, các loại keo động vật khác (trừ keo casein thuộc nhóm 3501) (gelatin da lừa dùng trong y tế)
</t>
  </si>
  <si>
    <t xml:space="preserve">鱼鳔胶、其他动物胶(但不包括品目3501的酪蛋白胶)(药用鹿角胶)
</t>
  </si>
  <si>
    <t xml:space="preserve">Keo cá, các loại keo động vật khác (trừ keo casein thuộc nhóm 3501) (keo sừng hươu dùng trong y học)
</t>
  </si>
  <si>
    <t xml:space="preserve">其他天然珍珠(不论是否加工，但未制成制品)(药用天然珍珠)
</t>
  </si>
  <si>
    <t xml:space="preserve">Các loại ngọc trai tự nhiên khác (đã qua xử lý hoặc chưa qua xử lý, nhưng không được chế biến thành sản phẩm hoàn chỉnh) (ngọc trai tự nhiên dùng trong y học)
</t>
  </si>
  <si>
    <t xml:space="preserve">其他未加工的养殖珍珠(未制成制品)(药用未加工养殖珍珠)
</t>
  </si>
  <si>
    <t xml:space="preserve">Các loại ngọc trai nuôi cấy chưa qua chế biến khác (sản phẩm chưa hoàn thiện) (ngọc trai nuôi cấy chưa qua chế biến dùng cho mục đích y học)
</t>
  </si>
  <si>
    <t xml:space="preserve">其他已加工的养殖珍珠(未制成制品)(药用已加工珍珠)
</t>
  </si>
  <si>
    <t xml:space="preserve">Các loại ngọc trai nuôi cấy đã qua chế biến khác (chưa qua chế biến) (ngọc trai đã qua chế biến dùng cho mục đích y học)
</t>
  </si>
  <si>
    <t>陆生动物及其遗传物质（不含禽鸟类）(Động vật trên cạn và vật liệu di truyền của chúng (trừ chim)</t>
  </si>
  <si>
    <t xml:space="preserve">牛的精液(濒危野牛的精液除外)(牛精液)
</t>
  </si>
  <si>
    <t>Tinh dịch bò (trừ tinh dịch của bò rừng quý hiếm) - Tinh dịch bò</t>
  </si>
  <si>
    <t xml:space="preserve">牛的精液(濒危野牛的精液除外)(其他精液)
</t>
  </si>
  <si>
    <t xml:space="preserve">Tinh dịch bò (trừ tinh dịch của bò rừng quý hiếm) (các loại tinh dịch khác)
</t>
  </si>
  <si>
    <t xml:space="preserve">其他动物精液(牛的精液和其他濒危动物精液除外)(猪精液)
</t>
  </si>
  <si>
    <t xml:space="preserve">Tinh dịch của các loài động vật khác (trừ tinh dịch bò và tinh dịch của các loài động vật có nguy cơ tuyệt chủng khác) (tinh dịch lợn)
</t>
  </si>
  <si>
    <t xml:space="preserve">其他动物精液(牛的精液和其他濒危动物精液除外)(绵羊精液)
</t>
  </si>
  <si>
    <t xml:space="preserve">Tinh dịch của các loài động vật khác (trừ tinh dịch bò và tinh dịch của các loài động vật có nguy cơ tuyệt chủng khác) (tinh dịch cừu)
</t>
  </si>
  <si>
    <t xml:space="preserve">其他动物精液(牛的精液和其他濒危动物精液除外)(山羊精液)
</t>
  </si>
  <si>
    <t xml:space="preserve">Tinh dịch của các loài động vật khác (trừ tinh dịch bò và tinh dịch của các loài động vật có nguy cơ tuyệt chủng khác) (tinh dịch dê)
</t>
  </si>
  <si>
    <t xml:space="preserve">其他动物精液(牛的精液和其他濒危动物精液除外)(马精液)
</t>
  </si>
  <si>
    <t xml:space="preserve">Tinh dịch của các loài động vật khác (trừ tinh dịch bò và tinh dịch của các loài động vật có nguy cơ tuyệt chủng khác) (tinh dịch ngựa)
</t>
  </si>
  <si>
    <t xml:space="preserve">其他动物精液(牛的精液和其他濒危动物精液除外)(其他精液)
</t>
  </si>
  <si>
    <t xml:space="preserve">猪、牛、山羊、绵羊胚胎(濒危除外)(猪胚胎)
</t>
  </si>
  <si>
    <t xml:space="preserve">猪、牛、山羊、绵羊胚胎(濒危除外)(牛胚胎)
</t>
  </si>
  <si>
    <t xml:space="preserve">猪、牛、山羊、绵羊胚胎(濒危除外)(山羊胚胎)
</t>
  </si>
  <si>
    <t xml:space="preserve">猪、牛、山羊、绵羊胚胎(濒危除外)(绵羊胚胎)
</t>
  </si>
  <si>
    <t xml:space="preserve">其他动物胚胎(牛胚胎)
</t>
  </si>
  <si>
    <t xml:space="preserve">其他动物胚胎(猪胚胎)
</t>
  </si>
  <si>
    <t xml:space="preserve">其他动物胚胎(马胚胎)
</t>
  </si>
  <si>
    <t xml:space="preserve">其他动物胚胎(绵羊胚胎)
</t>
  </si>
  <si>
    <t xml:space="preserve">其他动物胚胎(山羊胚胎)
</t>
  </si>
  <si>
    <t xml:space="preserve">其他动物胚胎(其他胚胎)
</t>
  </si>
  <si>
    <t xml:space="preserve">其他编号未列名的动物产品(包括不适合供人食用的第一章的死动物)(牛卵细胞)
</t>
  </si>
  <si>
    <t xml:space="preserve">其他编号未列名的动物产品(包括不适合供人食用的第一章的死动物)(猪卵细胞)
</t>
  </si>
  <si>
    <t xml:space="preserve">其他编号未列名的动物产品(包括不适合供人食用的第一章的死动物)(绵羊卵细胞)
</t>
  </si>
  <si>
    <t xml:space="preserve">其他编号未列名的动物产品(包括不适合供人食用的第一章的死动物)(山羊卵细胞)
</t>
  </si>
  <si>
    <t xml:space="preserve">其他编号未列名的动物产品(包括不适合供人食用的第一章的死动物)(其他动物卵细胞)
</t>
  </si>
  <si>
    <t>改良种用蜂</t>
  </si>
  <si>
    <t>Cải tiến công nghệ nhân giống ong</t>
  </si>
  <si>
    <t xml:space="preserve">其他蜂(蜜蜂)
</t>
  </si>
  <si>
    <t xml:space="preserve">其他蜂(其他昆虫(其他动物))
</t>
  </si>
  <si>
    <t>生物材料 (vật liệu sinh học)</t>
  </si>
  <si>
    <t xml:space="preserve">其他抗血清及其他血份(因拆分抗癌药产生的兜底税号)(胎牛血清成品)
</t>
  </si>
  <si>
    <t xml:space="preserve">Các loại huyết thanh kháng thể khác và các thành phần máu khác (mã thuế quan ngầm phát sinh từ việc phân tách thuốc chống ung thư) (huyết thanh bào thai bò thành phẩm)
</t>
  </si>
  <si>
    <t xml:space="preserve">其他抗血清及其他血份(因拆分抗癌药产生的兜底税号)(小(犊)牛血清成品)
</t>
  </si>
  <si>
    <t>Các loại huyết thanh kháng thể khác và các thành phần máu khác (mã giá bảo hiểm phát sinh từ việc chia tách thuốc chống ung thư) (huyết thanh bê thành phẩm)</t>
  </si>
  <si>
    <t xml:space="preserve">其他抗血清及其他血份(因拆分抗癌药产生的兜底税号)(成牛血清成品)
</t>
  </si>
  <si>
    <t>Các loại huyết thanh kháng thể khác và các thành phần máu khác (mã giá bảo hiểm phát sinh từ việc chia tách thuốc chống ung thư) (huyết thanh bò thành phẩm)</t>
  </si>
  <si>
    <t xml:space="preserve">其他白蛋白及白蛋白盐(包括白蛋白衍生物)(牛血蛋白)
</t>
  </si>
  <si>
    <t xml:space="preserve">Các loại albumin và muối albumin khác (bao gồm cả các dẫn xuất albumin) (protein máu bò)
</t>
  </si>
  <si>
    <t xml:space="preserve">其他白蛋白及白蛋白盐(包括白蛋白衍生物)(牛血清白蛋白)
</t>
  </si>
  <si>
    <t xml:space="preserve">Các loại albumin khác và muối albumin (bao gồm cả các dẫn xuất albumin) (albumin huyết thanh bò)
</t>
  </si>
  <si>
    <t>粮食（含杂粮、杂豆、油料）(Ngũ cốc (bao gồm các loại ngũ cốc, các loại đậu và hạt có dầu)</t>
  </si>
  <si>
    <t>其他鲜或冷藏的马铃薯(替代种植)</t>
  </si>
  <si>
    <t>Các loại khoai tây tươi hoặc ướp lạnh khác (phương pháp trồng thay thế)</t>
  </si>
  <si>
    <t>其他鲜或冷藏的马铃薯(替代种植除外)</t>
  </si>
  <si>
    <t>Các loại khoai tây tươi hoặc ướp lạnh khác (không bao gồm các loại cây trồng khác).</t>
  </si>
  <si>
    <t>其他干豌豆(不论是否去皮或分瓣)(食用)</t>
  </si>
  <si>
    <t>Các loại đậu khô khác (đã bóc vỏ hoặc tách hạt) (dùng để ăn)</t>
  </si>
  <si>
    <t>其他干豌豆(不论是否去皮或分瓣)(饲用)</t>
  </si>
  <si>
    <t>Các loại đậu khô khác (đã bóc vỏ hoặc tách hạt) (dùng làm thức ăn chăn nuôi)</t>
  </si>
  <si>
    <t>其他干鹰嘴豆(不论是否去皮或分瓣)</t>
  </si>
  <si>
    <t>Các loại đậu gà khô khác (đã bóc vỏ hoặc tách vỏ)</t>
  </si>
  <si>
    <t>其他干绿豆(不论是否去皮或分瓣)</t>
  </si>
  <si>
    <t>Các loại đậu xanh khô khác (đã bóc vỏ hoặc tách hạt)</t>
  </si>
  <si>
    <t>其他干赤豆（不论是否去皮或分瓣）（除药用赤小豆以外的其他干赤豆）</t>
  </si>
  <si>
    <t>Các loại đậu đỏ khô khác (đã bóc vỏ hoặc tách hạt) (không bao gồm đậu đỏ dược liệu)</t>
  </si>
  <si>
    <t>其他干芸豆(不论是否去皮或分瓣)</t>
  </si>
  <si>
    <t>Các loại đậu thận khô khác (đã bóc vỏ hoặc tách hạt)</t>
  </si>
  <si>
    <t>干巴姆巴拉豆(不论是否去皮或分瓣)</t>
  </si>
  <si>
    <t>Đậu Bambara khô (đã bóc vỏ hoặc tách đôi)</t>
  </si>
  <si>
    <t>其他干牛豆(豇豆)(不论是否去皮或分瓣)(豇豆)</t>
  </si>
  <si>
    <t>Các loại đậu đen khô khác (đã bóc vỏ hoặc tách hạt)</t>
  </si>
  <si>
    <t>其他干牛豆(豇豆)(不论是否去皮或分瓣)(脱水豇豆)</t>
  </si>
  <si>
    <t>Các loại đậu đen khô khác (đã bóc vỏ hoặc tách hạt) (đậu đen sấy khô)</t>
  </si>
  <si>
    <t>其他干豇豆属及菜豆属(不论是否去皮或分瓣)(非种用豇豆)</t>
  </si>
  <si>
    <t>Các loại đậu đen và đậu thường khô khác (đã bóc vỏ hoặc tách múi) (không dùng cho mục đích nhân giống)</t>
  </si>
  <si>
    <t>其他干豇豆属及菜豆属(不论是否去皮或分瓣)(脱水豇豆)</t>
  </si>
  <si>
    <t>Các loại đậu đen và đậu thường khô khác (đã bóc vỏ hoặc tách hạt) (đậu đen sấy khô)</t>
  </si>
  <si>
    <t>其他干豇豆属及菜豆属(不论是否去皮或分瓣)(脱水菜豆)</t>
  </si>
  <si>
    <t>Các loại đậu đen và đậu thường khô khác (đã bóc vỏ hoặc tách hạt) (đậu thường sấy khô)</t>
  </si>
  <si>
    <t>其他干扁豆(不论是否去皮或分瓣)(干扁豆)</t>
  </si>
  <si>
    <t>Các loại đậu fava khô khác (đã bóc vỏ hoặc tách hạt) (đậu fava khô)</t>
  </si>
  <si>
    <t>其他干扁豆（不论是否去皮或分瓣）（兵豆）</t>
  </si>
  <si>
    <t>Các loại đậu lăng khô khác (đã bóc vỏ hoặc tách hạt) (đậu lăng)</t>
  </si>
  <si>
    <t>其他干蚕豆(不论是否去皮或分瓣)</t>
  </si>
  <si>
    <t>Các loại đậu fava khô khác (đã bóc vỏ hoặc tách hạt)</t>
  </si>
  <si>
    <t>其他干木豆(木豆属)(不论是否去皮或分瓣)</t>
  </si>
  <si>
    <t>Các loại đậu pigeon khô khác (chi *Pistacia*) (đã bóc vỏ hoặc tách hạt)</t>
  </si>
  <si>
    <t>其他干豆(不论是否去皮或分瓣)(其他食用豆类)</t>
  </si>
  <si>
    <t>Các loại đậu khô khác (đã bóc vỏ hoặc tách hạt) (các loại đậu ăn được khác)</t>
  </si>
  <si>
    <t>其他干豆(不论是否去皮或分瓣)(红腰豆)</t>
  </si>
  <si>
    <t>Các loại đậu khô khác (đã bóc vỏ hoặc tách đôi) (đậu thận đỏ)</t>
  </si>
  <si>
    <t>其他干豆(不论是否去皮或分瓣)(角豆)</t>
  </si>
  <si>
    <t>Các loại đậu khô khác (đã bóc vỏ hoặc tách hạt) (đậu carob)</t>
  </si>
  <si>
    <t>其他干豆(不论是否去皮或分瓣)(眉豆)</t>
  </si>
  <si>
    <t>Các loại đậu khô khác (đã bóc vỏ hoặc tách vỏ) (đậu mắt đen)</t>
  </si>
  <si>
    <t>其他干豆(不论是否去皮或分瓣)(饭豆)</t>
  </si>
  <si>
    <t>Các loại đậu khô khác (đã bóc vỏ hoặc tách hạt) (đậu gạo)</t>
  </si>
  <si>
    <t>其他干豆(不论是否去皮或分瓣)(黑豆)</t>
  </si>
  <si>
    <t>Các loại đậu khô khác (đã bóc vỏ hoặc tách hạt) (đậu đen)</t>
  </si>
  <si>
    <t>其他干豆(不论是否去皮或分瓣)(竹豆)</t>
  </si>
  <si>
    <t>Các loại đậu khô khác (đã bóc vỏ hoặc tách đôi) (đậu tre)</t>
  </si>
  <si>
    <t>其他干豆(不论是否去皮或分瓣)(珍珠豆)</t>
  </si>
  <si>
    <t>Các loại đậu khô khác (đã bóc vỏ hoặc tách vỏ) (đậu ngọc)</t>
  </si>
  <si>
    <t>其他干豆(不论是否去皮或分瓣)(白豆)</t>
  </si>
  <si>
    <t>Các loại đậu khô khác (đã bóc vỏ hoặc tách hạt) (đậu trắng)</t>
  </si>
  <si>
    <t>其他干豆(不论是否去皮或分瓣)(食品原料用瓜尔豆)</t>
  </si>
  <si>
    <t>Các loại đậu khô khác (đã bóc vỏ hoặc tách vỏ) (đậu Guar dùng làm nguyên liệu thực phẩm)</t>
  </si>
  <si>
    <t>其他干豆(不论是否去皮或分瓣)(白凤豆)</t>
  </si>
  <si>
    <t>Các loại đậu khô khác (đã bóc vỏ hoặc tách đôi) (đậu thận trắng)</t>
  </si>
  <si>
    <t>其他干豆(不论是否去皮或分瓣)(工业原料用瓜尔豆)</t>
  </si>
  <si>
    <t>Các loại đậu khô khác (đã bóc vỏ hoặc tách vỏ) (đậu Guar dùng trong công nghiệp)</t>
  </si>
  <si>
    <t>鲜木薯(不论是否切片)</t>
  </si>
  <si>
    <t>Sắn tươi (có thể thái lát hoặc không)</t>
  </si>
  <si>
    <t>干木薯(不论是否切片或制成团粒)(饲用，替代种植除外)</t>
  </si>
  <si>
    <t>Sắn khô (dạng lát hoặc dạng viên) (trừ loại dùng làm thức ăn chăn nuôi và cây trồng thay thế)</t>
  </si>
  <si>
    <t>干木薯(不论是否切片或制成团粒)(食品加工，替代种植除外)</t>
  </si>
  <si>
    <t>Sắn khô (dạng lát hoặc dạng hạt) (không bao gồm sắn chế biến thực phẩm và sắn trồng theo phương pháp canh tác khác)</t>
  </si>
  <si>
    <t>干木薯(不论是否切片或制成团粒)(工业用，替代种植除外)</t>
  </si>
  <si>
    <t>Sắn khô (dạng lát hoặc dạng viên) (dùng trong công nghiệp, không bao gồm các loại cây trồng thay thế)</t>
  </si>
  <si>
    <t>干木薯(不论是否切片或制成团粒)(替代种植)</t>
  </si>
  <si>
    <t>Sắn khô (dạng lát hoặc dạng viên) (cây trồng thay thế)</t>
  </si>
  <si>
    <t>其他非种用鲜甘薯(不论是否切片)</t>
  </si>
  <si>
    <t>Các loại khoai lang không hạt khác (có thể thái lát hoặc không)</t>
  </si>
  <si>
    <t>干甘薯(不论是否切片或制成团粒)</t>
  </si>
  <si>
    <t>Khoai lang sấy khô (dạng thái lát hoặc dạng hạt)</t>
  </si>
  <si>
    <t>冷或冻的甘薯(不论是否切片或制成团粒)(冷藏甘薯)</t>
  </si>
  <si>
    <t>Khoai lang lạnh hoặc đông lạnh (dù thái lát hay dạng hạt) (khoai lang ướp lạnh)</t>
  </si>
  <si>
    <t>其他硬粒小麦(配额内)(食用小麦)</t>
  </si>
  <si>
    <t>Các loại lúa mì cứng khác (trong hạn ngạch) (lúa mì thực phẩm)</t>
  </si>
  <si>
    <t>其他硬粒小麦(配额内)(工业用小麦)</t>
  </si>
  <si>
    <t>Các loại lúa mì cứng khác (trong hạn ngạch) (lúa mì công nghiệp)</t>
  </si>
  <si>
    <t>其他硬粒小麦(配额内)(饲用小麦)</t>
  </si>
  <si>
    <t>Các loại lúa mì cứng khác (trong hạn ngạch) (lúa mì thức ăn chăn nuôi)</t>
  </si>
  <si>
    <t>其他硬粒小麦(配额外)(食用小麦)</t>
  </si>
  <si>
    <t>Các loại lúa mì cứng khác (ngoài hạn ngạch) (lúa mì thực phẩm)</t>
  </si>
  <si>
    <t>其他硬粒小麦(配额外)(工业用小麦)</t>
  </si>
  <si>
    <t>Các loại lúa mì cứng khác (ngoài loại tiêu chuẩn) (lúa mì công nghiệp)</t>
  </si>
  <si>
    <t>其他硬粒小麦(配额外)(饲用小麦)</t>
  </si>
  <si>
    <t>Lúa mì cứng khác (ngoài hạn ngạch) (lúa mì thức ăn chăn nuôi)</t>
  </si>
  <si>
    <t>其他小麦及混合麦(配额内)(食用小麦)</t>
  </si>
  <si>
    <t>Các loại lúa mì khác và lúa mì hỗn hợp (trong hạn ngạch) (lúa mì thực phẩm)</t>
  </si>
  <si>
    <t>其他小麦及混合麦(配额内)(工业用小麦)</t>
  </si>
  <si>
    <t>Các loại lúa mì khác và lúa mì hỗn hợp (trong hạn ngạch) (lúa mì công nghiệp)</t>
  </si>
  <si>
    <t>其他小麦及混合麦(配额内)(饲用小麦)</t>
  </si>
  <si>
    <t>Các loại lúa mì khác và lúa mì hỗn hợp (trong hạn ngạch) (lúa mì làm thức ăn chăn nuôi)</t>
  </si>
  <si>
    <t>其他小麦及混合麦(配额外)(食用小麦)</t>
  </si>
  <si>
    <t>Các loại lúa mì khác và lúa mì hỗn hợp (khẩu phần bổ sung) (lúa mì thực phẩm)</t>
  </si>
  <si>
    <t>其他小麦及混合麦(配额外)(工业用小麦)</t>
  </si>
  <si>
    <t>Các loại lúa mì khác và lúa mì hỗn hợp (không bao gồm khẩu phần ăn) (lúa mì công nghiệp)</t>
  </si>
  <si>
    <t>其他小麦及混合麦(配额外)(饲用小麦)</t>
  </si>
  <si>
    <t>Các loại lúa mì khác và lúa mì hỗn hợp (vượt hạn ngạch) (lúa mì thức ăn chăn nuôi)</t>
  </si>
  <si>
    <t>其他黑麦(食用)</t>
  </si>
  <si>
    <t>Các loại lúa mạch đen khác (dùng để ăn)</t>
  </si>
  <si>
    <t>其他黑麦(饲用)</t>
  </si>
  <si>
    <t>Lúa mạch đen khác (dùng làm thức ăn chăn nuôi)</t>
  </si>
  <si>
    <t>其他大麦(食用)</t>
  </si>
  <si>
    <t>Các loại lúa mạch khác (dùng để ăn)</t>
  </si>
  <si>
    <t>其他大麦(饲用)</t>
  </si>
  <si>
    <t>Các loại lúa mạch khác (dùng làm thức ăn chăn nuôi)</t>
  </si>
  <si>
    <t>其他燕麦(食用)</t>
  </si>
  <si>
    <t>Các loại yến mạch khác (dùng để ăn)</t>
  </si>
  <si>
    <t>其他燕麦(饲用)</t>
  </si>
  <si>
    <t>Các loại yến mạch khác (dùng làm thức ăn chăn nuôi)</t>
  </si>
  <si>
    <t>其他玉米(配额内)(食用玉米，替代种植除外)</t>
  </si>
  <si>
    <t>Các loại ngô khác (trong hạn ngạch) (không bao gồm ngô ăn được và các loại cây trồng thay thế)</t>
  </si>
  <si>
    <t>其他玉米(配额内)(工业用玉米，替代种植除外)</t>
  </si>
  <si>
    <t>Các loại ngô khác (trong hạn ngạch) (không bao gồm ngô dùng cho công nghiệp và các loại cây trồng thay thế)</t>
  </si>
  <si>
    <t>其他玉米(配额内)(饲用玉米，替代种植除外)</t>
  </si>
  <si>
    <t>Các loại ngô khác (trong hạn ngạch) (không bao gồm ngô làm thức ăn chăn nuôi và các loại cây trồng thay thế)</t>
  </si>
  <si>
    <t>其他玉米(配额内)(替代种植)</t>
  </si>
  <si>
    <t>Các loại ngô khác (trong hạn ngạch) (phương pháp trồng thay thế)</t>
  </si>
  <si>
    <t>其他玉米(配额外)(食用玉米)</t>
  </si>
  <si>
    <t>Ngô khác (hạn ngạch vượt quá) (ngô ăn được)</t>
  </si>
  <si>
    <t>其他玉米(配额外)(工业用玉米)</t>
  </si>
  <si>
    <t>Các loại ngô khác (ngoài hạn ngạch) (ngô công nghiệp)</t>
  </si>
  <si>
    <t>其他玉米(配额外)(饲用玉米)</t>
  </si>
  <si>
    <t>Ngô khác (hạn ngạch vượt quá) (ngô làm thức ăn chăn nuôi)</t>
  </si>
  <si>
    <t>其他长粒米稻谷(配额内)(替代种植)</t>
  </si>
  <si>
    <t>Các loại gạo hạt dài khác (trong hạn ngạch) (trồng theo phương pháp thay thế)</t>
  </si>
  <si>
    <t>其他长粒米稻谷(配额内)(替代种植除外)</t>
  </si>
  <si>
    <t>Các loại gạo hạt dài khác (trong hạn ngạch) (không bao gồm phương pháp trồng thay thế)</t>
  </si>
  <si>
    <t>其他长粒米稻谷(配额外)</t>
  </si>
  <si>
    <t>Các loại gạo hạt dài khác (ngoài hạn ngạch)</t>
  </si>
  <si>
    <t>其他稻谷(配额内)(替代种植)</t>
  </si>
  <si>
    <t>Các giống lúa khác (trong hạn ngạch) (phương pháp trồng thay thế)</t>
  </si>
  <si>
    <t>其他稻谷(配额内)(替代种植除外)</t>
  </si>
  <si>
    <t>Các giống lúa khác (trong hạn ngạch) (không bao gồm các loại cây trồng thay thế)</t>
  </si>
  <si>
    <t>其他稻谷(配额外)</t>
  </si>
  <si>
    <t>Các loại gạo khác (ngoài hạn ngạch)</t>
  </si>
  <si>
    <t>其他食用高粱(饲用)</t>
  </si>
  <si>
    <t>Các loại lúa miến ăn được khác (dùng làm thức ăn chăn nuôi)</t>
  </si>
  <si>
    <t>其他食用高粱(食用、带壳)</t>
  </si>
  <si>
    <t>Các loại lúa miến ăn được khác (có thể ăn được, cả vỏ)</t>
  </si>
  <si>
    <t>其他食用高粱(食用、去壳)</t>
  </si>
  <si>
    <t>Các loại lúa miến ăn được khác (đã bóc vỏ)</t>
  </si>
  <si>
    <t>荞麦(食用、带壳)</t>
  </si>
  <si>
    <t>Kiều mạch (ăn được, có vỏ)</t>
  </si>
  <si>
    <t>荞麦(食用、去壳)</t>
  </si>
  <si>
    <t>Kiều mạch (dùng để ăn, đã bóc vỏ)</t>
  </si>
  <si>
    <t>其他谷子(食用、带壳)</t>
  </si>
  <si>
    <t>Các loại kê khác (ăn được, có vỏ trấu)</t>
  </si>
  <si>
    <t>其他谷子(其他)</t>
  </si>
  <si>
    <t>Các loại kê khác (khác)</t>
  </si>
  <si>
    <t>加那利草子(饲用)</t>
  </si>
  <si>
    <t>Hạt cỏ hoàng yến (dùng để cho chim ăn)</t>
  </si>
  <si>
    <t>加那利草子(食用)</t>
  </si>
  <si>
    <t>Hạt cỏ Canary (ăn được)</t>
  </si>
  <si>
    <t>其他直长马唐(马唐属)</t>
  </si>
  <si>
    <t>Các loại cỏ cua thân thẳng khác (thuộc chi Crataegus pinnatifida)</t>
  </si>
  <si>
    <t>其他昆诺阿藜</t>
  </si>
  <si>
    <t>Các loại hạt quinoa khác</t>
  </si>
  <si>
    <t>其他黑小麦(食用)</t>
  </si>
  <si>
    <t>Các loại lúa mì đen khác (dùng để ăn)</t>
  </si>
  <si>
    <t>其他黑小麦(工业用)</t>
  </si>
  <si>
    <t>Các loại lúa mì đen khác (dùng trong công nghiệp)</t>
  </si>
  <si>
    <t>其他黑小麦(饲用)</t>
  </si>
  <si>
    <t>Các loại lúa mì đen khác (dùng làm thức ăn chăn nuôi)</t>
  </si>
  <si>
    <t>其他谷物(饲用其他粮谷)</t>
  </si>
  <si>
    <t>Các loại ngũ cốc khác (các loại ngũ cốc dùng làm thức ăn chăn nuôi khác)</t>
  </si>
  <si>
    <t>其他谷物(食用、去壳黍子)</t>
  </si>
  <si>
    <t>Các loại ngũ cốc khác (kê ăn được, đã bóc vỏ)</t>
  </si>
  <si>
    <t>其他谷物(食用、带壳黍子)</t>
  </si>
  <si>
    <t>其他谷物(食用谷穗)</t>
  </si>
  <si>
    <t>Các loại ngũ cốc khác (bông lúa ăn được)</t>
  </si>
  <si>
    <t>其他谷物(食用其他粮谷)</t>
  </si>
  <si>
    <t>Các loại ngũ cốc khác (các loại ngũ cốc ăn được khác)</t>
  </si>
  <si>
    <t>其他谷物(野米)</t>
  </si>
  <si>
    <t>Các loại ngũ cốc khác (gạo lứt)</t>
  </si>
  <si>
    <t>其他谷物(薏米)</t>
  </si>
  <si>
    <t>Các loại ngũ cốc khác (hạt ý dĩ)</t>
  </si>
  <si>
    <t>其他谷物(藜麦)</t>
  </si>
  <si>
    <t>Các loại ngũ cốc khác (hạt diêm mạch)</t>
  </si>
  <si>
    <t>非转基因黄大豆(非种用，不论是否破碎)(榨油用)</t>
  </si>
  <si>
    <t>Đậu nành không biến đổi gen (không dùng làm hạt giống, bất kể hạt có bị vỡ hay không) (dùng để chiết xuất dầu)</t>
  </si>
  <si>
    <t>非转基因黄大豆(非种用，不论是否破碎)(饲料用)</t>
  </si>
  <si>
    <t>Đậu nành không biến đổi gen (không dùng làm hạt giống, bất kể có bị vỡ hay không) (dùng làm thức ăn chăn nuôi)</t>
  </si>
  <si>
    <t>非转基因黄大豆(非种用，不论是否破碎)(食品加工用)</t>
  </si>
  <si>
    <t>Đậu nành không biến đổi gen (không dùng làm hạt giống, dù đã vỡ hay chưa) (dùng trong chế biến thực phẩm)</t>
  </si>
  <si>
    <t>转基因黄大豆(非种用，不论是否破碎)(榨油用)</t>
  </si>
  <si>
    <t>Đậu nành biến đổi gen (không dùng làm hạt giống, bất kể có bị hỏng hay không) (dùng để chiết xuất dầu)</t>
  </si>
  <si>
    <t>转基因黄大豆(非种用，不论是否破碎)(饲料用)</t>
  </si>
  <si>
    <t>Đậu nành biến đổi gen (không dùng làm hạt giống, bất kể có bị hỏng hay không) (dùng làm thức ăn chăn nuôi)</t>
  </si>
  <si>
    <t>转基因黄大豆(非种用，不论是否破碎)(食品加工用)</t>
  </si>
  <si>
    <t>Đậu nành biến đổi gen (không dùng làm hạt giống, dù có vỡ hay không) (dùng trong chế biến thực phẩm)</t>
  </si>
  <si>
    <t>非种用黑大豆(不论是否破碎)(榨油用)</t>
  </si>
  <si>
    <t>Đậu nành đen không hạt (đã nghiền hoặc chưa nghiền) (dùng để chiết xuất dầu)</t>
  </si>
  <si>
    <t>非种用黑大豆(不论是否破碎)(饲料用)</t>
  </si>
  <si>
    <t>Đậu nành đen không hạt (đã nghiền hoặc chưa nghiền) (dùng làm thức ăn chăn nuôi)</t>
  </si>
  <si>
    <t>非种用黑大豆(不论是否破碎)(食品加工用)</t>
  </si>
  <si>
    <t>Đậu nành đen không hạt (đã nghiền hoặc chưa nghiền) (dùng trong chế biến thực phẩm)</t>
  </si>
  <si>
    <t>非种用青大豆(不论是否破碎)(榨油用)</t>
  </si>
  <si>
    <t>Đậu nành xanh không hạt (có thể vỡ hoặc không) (dùng để chiết xuất dầu)</t>
  </si>
  <si>
    <t>非种用青大豆(不论是否破碎)(饲料用)</t>
  </si>
  <si>
    <t>Đậu nành xanh không hạt (đã ép hoặc chưa ép) (dùng làm thức ăn chăn nuôi)</t>
  </si>
  <si>
    <t>非种用青大豆(不论是否破碎)(食品加工用)</t>
  </si>
  <si>
    <t>Đậu nành xanh không hạt (đã nghiền hoặc chưa nghiền) (dùng trong chế biến thực phẩm)</t>
  </si>
  <si>
    <t>非种用其他大豆(不论是否破碎)(榨油用)</t>
  </si>
  <si>
    <t>Các loại đậu nành khác không dùng để sản xuất hạt giống (đã ép hoặc chưa ép) (để chiết xuất dầu)</t>
  </si>
  <si>
    <t>非种用其他大豆(不论是否破碎)(饲料用)</t>
  </si>
  <si>
    <t>Các loại đậu nành khác không dùng làm giống (đã ép hoặc chưa ép) (dùng làm thức ăn chăn nuôi)</t>
  </si>
  <si>
    <t>非种用其他大豆(不论是否破碎)(食品加工用)</t>
  </si>
  <si>
    <t>Các loại đậu nành khác không dùng để sản xuất hạt giống (đã ép hoặc chưa ép) (dùng cho chế biến thực phẩm)</t>
  </si>
  <si>
    <t>其他未去壳花生(未焙炒或未烹煮的)(提取(晒干的除外)、压榨、烹制、烘焙、冻干、脱水、裹糖屑、发酵、冷冻(经漂汤和杀青，并在-18度以下冷冻)、浸酸、腌渍、炒制等工艺进行加工处理的)</t>
  </si>
  <si>
    <t>Các loại đậu phộng chưa bóc vỏ khác (chưa rang hoặc chưa nấu chín) được chế biến qua các công đoạn chiết xuất (trừ loại phơi nắng), ép, nấu, rang, sấy đông khô, khử nước, phủ đường, lên men, đông lạnh (sau khi rửa sạch và chần, rồi đông lạnh dưới -18 độ C), ngâm chua, ướp muối, rang và các quy trình khác.</t>
  </si>
  <si>
    <t>其他未去壳花生(未焙炒或未烹煮的)(其他工艺)</t>
  </si>
  <si>
    <t>Các loại đậu phộng chưa bóc vỏ khác (chưa rang hoặc chưa nấu chín) (các phương pháp chế biến khác)</t>
  </si>
  <si>
    <t>其他去壳花生，不论是否破碎(未焙炒或未烹煮的)(提取(晒干的除外)、压榨、烹制、烘焙、冻干、脱水、裹糖屑、发酵、冷冻(经漂汤和杀青，并在-18度以下冷冻)、浸酸、腌渍、炒制等工艺进行加工处理的)</t>
  </si>
  <si>
    <t>Các loại đậu phộng đã bóc vỏ khác, dù có vỡ hay không (chưa rang hoặc chưa nấu chín) (được chế biến qua các công đoạn chiết xuất (trừ phơi nắng), ép, nấu, rang, sấy đông khô, khử nước, phủ đường, lên men, đông lạnh (sau khi rửa sạch và chần, và đông lạnh dưới -18 độ C), ngâm chua, ướp muối, rang, v.v.)</t>
  </si>
  <si>
    <t>其他去壳花生，不论是否破碎(未焙炒或未烹煮的)(其他工艺)</t>
  </si>
  <si>
    <t>Các loại đậu phộng đã bóc vỏ khác, dù có vỡ hay không (chưa rang hoặc chưa nấu chín) (các phương pháp chế biến khác)</t>
  </si>
  <si>
    <t>其他亚麻子(种用除外)(不论是否破碎)</t>
  </si>
  <si>
    <t>Các loại hạt lanh khác (không bao gồm hạt) (dù đã vỡ hay chưa)</t>
  </si>
  <si>
    <t>其他低芥籽酸油菜籽(不论是否破碎)</t>
  </si>
  <si>
    <t>Các loại hạt cải dầu có hàm lượng axit erucic thấp khác (dù đã nghiền hay chưa)</t>
  </si>
  <si>
    <t>其他油菜籽(不论是否破碎)</t>
  </si>
  <si>
    <t>Các loại hạt cải dầu khác (có thể bị vỡ hoặc không)</t>
  </si>
  <si>
    <t>其他葵花子(不论是否破碎)(非熟制)(其他工艺)</t>
  </si>
  <si>
    <t>Các loại hạt hướng dương khác (có thể vỡ hoặc không) (chưa qua chế biến) (đã qua chế biến khác)</t>
  </si>
  <si>
    <t>其他葵花子(不论是否破碎)(非熟制)(提取(晒干的除外)、压榨、烹制、烘焙、冻干、脱水、裹糖屑、发酵、冷冻(经漂汤和杀青，并在-18度以下冷冻)、浸酸、腌渍、炒制等工艺进行加工处理的)</t>
  </si>
  <si>
    <t>Các loại hạt hướng dương khác (dù đã vỡ hay chưa) (chưa qua chế biến) (đã qua chế biến bằng cách chiết xuất (trừ phơi nắng), ép, nấu, nướng, sấy đông khô, khử nước, phủ đường, lên men, đông lạnh (sau khi rửa sạch và chần, và đông lạnh dưới -18 độ C), ngâm chua, ướp muối, rang, v.v.)</t>
  </si>
  <si>
    <t>其他濒危棕榈果及棕榈仁(不论是否破碎)</t>
  </si>
  <si>
    <t>Các loại quả cọ và hạt cọ khác đang có nguy cơ tuyệt chủng (dù bị vỡ hay không).</t>
  </si>
  <si>
    <t>其他棕榈果及棕榈仁(不论是否破碎)</t>
  </si>
  <si>
    <t>Các loại quả cọ và hạt cọ khác (dù đã vỡ hay chưa)</t>
  </si>
  <si>
    <t>其他棉子(不论是否破碎)</t>
  </si>
  <si>
    <t>Các loại hạt bông khác (dù đã vỡ hay chưa)</t>
  </si>
  <si>
    <t>其他芝麻(不论是否破碎)(食用)</t>
  </si>
  <si>
    <t>Các loại hạt mè khác (dù đã vỡ hay chưa) (dùng để ăn)</t>
  </si>
  <si>
    <t>其他芥子（不论是否破碎）（其他）</t>
  </si>
  <si>
    <t>Các loại hạt mù tạt khác (dù đã vỡ hay chưa) (Khác)</t>
  </si>
  <si>
    <t>其他红花子(不论是否破碎)</t>
  </si>
  <si>
    <t>Các loại hạt cây rum khác (dù bị vỡ hay không)</t>
  </si>
  <si>
    <t>非种用黑瓜子或其他黑瓜子(不论是否破碎)(非熟制)(其他工艺)</t>
  </si>
  <si>
    <t>Hạt dưa đen không vỏ hoặc các loại hạt dưa đen khác (dù đã vỡ hay chưa) (chưa qua chế biến) (các quy trình khác)</t>
  </si>
  <si>
    <t>非种用黑瓜子或其他黑瓜子（不论是否破碎）(非熟制)（烹制、烘焙、冻干、裹糖屑、冷冻（经漂汤和杀青，并在-18度以下冷冻）、浸酸等工艺进行加工处理的）</t>
  </si>
  <si>
    <t>Hạt dưa đen không có vỏ hoặc các loại hạt dưa đen khác (dù đã vỡ hay chưa) (chưa qua chế biến) (đã qua chế biến bằng cách nấu, nướng, sấy đông khô, phủ đường, đông lạnh (sau khi rửa sạch và chần, rồi đông lạnh dưới -18 độ C), ngâm chua, v.v.)</t>
  </si>
  <si>
    <t>非种用红瓜子或其他红瓜子（不论是否破碎）（烹制、烘焙、冻干、裹糖屑、冷冻（经漂汤和杀青，并在-18度以下冷冻）、浸酸等工艺进行加工处理的）</t>
  </si>
  <si>
    <t>Hạt dưa lưới đỏ không có vỏ hoặc các loại hạt dưa lưới đỏ khác (dù đã vỡ hay chưa) (được chế biến bằng cách nấu, nướng, sấy khô, phủ đường, đông lạnh (sau khi rửa sạch và chần, rồi đông lạnh dưới -18 độ C), ngâm chua, v.v.)</t>
  </si>
  <si>
    <t>非种用红瓜子或其他红瓜子(不论是否破碎)(其他工艺)</t>
  </si>
  <si>
    <t>Hạt dưa lưới đỏ không có vỏ hoặc các loại hạt dưa lưới đỏ khác (dù đã vỡ hay chưa) (các quy trình khác)</t>
  </si>
  <si>
    <t>其他甜瓜的子（包括西瓜属和甜瓜属的子；不论是否破碎）（烹制、烘焙、冻干、裹糖屑、冷冻（经漂汤和杀青，并在-18度以下冷冻）、浸酸等工艺进行加工处理的）</t>
  </si>
  <si>
    <t>Hạt của các loại dưa khác (bao gồm cả hạt của các chi *Citrus* và *Citrus*; dù bị vỡ hay không) (được chế biến bằng cách nấu, nướng, sấy khô đông lạnh, phủ đường, đông lạnh (sau khi rửa sạch và chần, và đông lạnh dưới -18 độ C), ngâm chua, v.v.)</t>
  </si>
  <si>
    <t>其他甜瓜的子(包括西瓜属和甜瓜属的子；不论是否破碎)(其他工艺)</t>
  </si>
  <si>
    <t>Hạt của các loại dưa khác (bao gồm hạt của các chi *Citrus* và *Melastoma*; dù bị vỡ hay không) (chế biến khác)</t>
  </si>
  <si>
    <t>牛油树果(不论是否破碎)</t>
  </si>
  <si>
    <t>Quả bơ (dù bị vỡ hay không)</t>
  </si>
  <si>
    <t>其他含油子仁及果实(不论是否破碎)(其他籽仁为皮或衣等包被的油籽)</t>
  </si>
  <si>
    <t>Các loại hạt và quả có dầu khác (dù đã vỡ hay chưa) (các loại hạt khác là hạt có dầu được bao phủ bởi lớp vỏ hoặc lớp màng, v.v.)</t>
  </si>
  <si>
    <t>其他含油子仁及果实(不论是否破碎)(油用茶籽)</t>
  </si>
  <si>
    <t>Các loại hạt và quả có chứa dầu khác (dù bị vỡ hay không) (hạt trà có chứa dầu)</t>
  </si>
  <si>
    <t>其他含油子仁及果实(不论是否破碎)(油橄榄)</t>
  </si>
  <si>
    <t>Các loại hạt và quả có chứa dầu khác (dù đã vỡ hay chưa) (quả ô liu)</t>
  </si>
  <si>
    <t>其他含油子仁及果实(不论是否破碎)(油用橡子仁)</t>
  </si>
  <si>
    <t>Các loại hạt và quả có chứa dầu khác (dù đã vỡ hay chưa) (hạt sồi có chứa dầu)</t>
  </si>
  <si>
    <t>其他含油子仁及果实(不论是否破碎)(葡萄籽)</t>
  </si>
  <si>
    <t>Các loại hạt và quả có dầu khác (dù đã vỡ hay chưa) (hạt nho)</t>
  </si>
  <si>
    <t>其他含油子仁及果实(不论是否破碎)(其他籽仁为坚硬外壳包被的油籽)</t>
  </si>
  <si>
    <t>Các loại hạt và quả có dầu khác (dù đã vỡ hay chưa) (các loại hạt khác là hạt có dầu được bao bọc trong lớp vỏ cứng)</t>
  </si>
  <si>
    <t>其他含油子仁及果实(不论是否破碎)(油棕果、油棕仁)</t>
  </si>
  <si>
    <t>Các loại hạt và quả có dầu khác (dù đã vỡ hay chưa) (quả cọ dầu, nhân cọ dầu)</t>
  </si>
  <si>
    <t>其他含油子仁及果实(不论是否破碎)(西豆)</t>
  </si>
  <si>
    <t>Các loại hạt và quả có dầu khác (dù đã vỡ hay chưa) (đậu nành)</t>
  </si>
  <si>
    <t>其他含油子仁及果实(不论是否破碎)(黑加仑籽)</t>
  </si>
  <si>
    <t>Các loại hạt và quả có chứa dầu khác (dù đã vỡ hay chưa) (hạt lý chua đen)</t>
  </si>
  <si>
    <t>其他含油子仁及果实(不论是否破碎)(琉璃苣籽)</t>
  </si>
  <si>
    <t>Các loại hạt và quả có dầu khác (dù đã vỡ hay chưa) (hạt borose)</t>
  </si>
  <si>
    <t>其他含油子仁及果实(不论是否破碎)(苏籽)</t>
  </si>
  <si>
    <t>Các loại hạt và quả có dầu khác (dù đã vỡ hay chưa) (hạt tía tô)</t>
  </si>
  <si>
    <t>其他含油子仁及果实(不论是否破碎)(月见草籽)</t>
  </si>
  <si>
    <t>Các loại hạt và quả có dầu khác (dù đã vỡ hay chưa) (hạt anh thảo)</t>
  </si>
  <si>
    <t>其他含油子仁及果实(不论是否破碎)(奇亚籽)</t>
  </si>
  <si>
    <t>Các loại hạt và quả có chứa dầu khác (dù đã vỡ hay chưa) (hạt chia)</t>
  </si>
  <si>
    <t>经其他加工的其他谷物(去壳的谷子（粟），又称小米)</t>
  </si>
  <si>
    <t>Các loại ngũ cốc chế biến khác (kê đã tách vỏ, còn được gọi là kê đuôi cáo)</t>
  </si>
  <si>
    <t>植物种苗（仅限已发布进境植物检疫要求，且要求境外企业注册的植物产品和来源国家）(Cây giống (giới hạn ở các sản phẩm thực vật và các quốc gia xuất xứ đã ban hành các yêu cầu kiểm dịch thực vật đầu vào và yêu cầu các công ty nước ngoài phải đăng ký)</t>
  </si>
  <si>
    <t>食用水果或食用坚果的种用苗木(包括食用果灌木种用苗木)(芭蕉苗木)</t>
  </si>
  <si>
    <t>Cây giống để trồng các loại trái cây hoặc hạt ăn được (bao gồm cả cây giống để trồng các loại cây bụi ăn quả) (cây chuối).</t>
  </si>
  <si>
    <t>食用水果或食用坚果的种用苗木(包括食用果灌木种用苗木)(番石榴苗木)</t>
  </si>
  <si>
    <t>Cây giống để trồng các loại trái cây hoặc hạt ăn được (bao gồm cả cây giống để trồng các loại cây bụi ăn quả) (cây giống ổi)</t>
  </si>
  <si>
    <t>食用水果或食用坚果的种用苗木(包括食用果灌木种用苗木)(柑桔苗木)</t>
  </si>
  <si>
    <t>Cây con cho các loại trái cây hoặc hạt ăn được (bao gồm cả cây con cho các loại cây bụi ăn quả) (cây con họ cam quýt)</t>
  </si>
  <si>
    <t>食用水果或食用坚果的种用苗木(包括食用果灌木种用苗木)(海棠苗木)</t>
  </si>
  <si>
    <t>Cây giống để trồng các loại trái cây hoặc hạt ăn được (bao gồm cả cây giống để trồng các loại cây bụi ăn quả) (cây giống táo dại)</t>
  </si>
  <si>
    <t>食用水果或食用坚果的种用苗木(包括食用果灌木种用苗木)(胡桃苗木)</t>
  </si>
  <si>
    <t>Cây giống để trồng các loại trái cây hoặc hạt ăn được (bao gồm cả cây giống để trồng các loại cây bụi ăn quả) (cây giống óc chó)</t>
  </si>
  <si>
    <t>食用水果或食用坚果的种用苗木(包括食用果灌木种用苗木)(梨苗木)</t>
  </si>
  <si>
    <t>Cây giống để trồng các loại trái cây hoặc hạt ăn được (bao gồm cả cây giống để trồng các loại cây bụi ăn quả) (cây giống lê)</t>
  </si>
  <si>
    <t>食用水果或食用坚果的种用苗木(包括食用果灌木种用苗木)(李苗木)</t>
  </si>
  <si>
    <t>Cây giống để trồng các loại trái cây hoặc hạt ăn được (bao gồm cả cây giống để trồng các loại cây bụi ăn quả) (Cây giống mận)</t>
  </si>
  <si>
    <t>食用水果或食用坚果的种用苗木(包括食用果灌木种用苗木)(荔枝苗木)</t>
  </si>
  <si>
    <t>Cây giống để trồng các loại trái cây hoặc hạt ăn được (bao gồm cả cây giống để trồng các loại cây bụi ăn quả) (Cây giống vải thiều)</t>
  </si>
  <si>
    <t>食用水果或食用坚果的种用苗木(包括食用果灌木种用苗木)(芒果苗木)</t>
  </si>
  <si>
    <t>Cây giống để trồng các loại trái cây hoặc hạt ăn được (bao gồm cả cây giống để trồng các loại cây bụi ăn quả) (cây xoài giống)</t>
  </si>
  <si>
    <t>食用水果或食用坚果的种用苗木(包括食用果灌木种用苗木)(葡萄苗木)</t>
  </si>
  <si>
    <t>Cây giống để trồng các loại trái cây hoặc hạt ăn được (bao gồm cả cây giống để trồng các loại cây bụi ăn quả) (cây nho giống)</t>
  </si>
  <si>
    <t>食用水果或食用坚果的种用苗木(包括食用果灌木种用苗木)(苹果苗木)</t>
  </si>
  <si>
    <t>Cây giống để trồng các loại trái cây hoặc hạt ăn được (bao gồm cả cây giống để trồng các loại cây bụi ăn quả) (cây giống táo)</t>
  </si>
  <si>
    <t>食用水果或食用坚果的种用苗木(包括食用果灌木种用苗木)(木瓜苗木)</t>
  </si>
  <si>
    <t>Cây giống để trồng các loại trái cây hoặc hạt ăn được (bao gồm cả cây giống để trồng các loại cây bụi ăn quả) (cây giống đu đủ)</t>
  </si>
  <si>
    <t>食用水果或食用坚果的种用苗木(包括食用果灌木种用苗木)(山核桃苗木)</t>
  </si>
  <si>
    <t>Cây giống để trồng các loại trái cây hoặc hạt ăn được (bao gồm cả cây giống để trồng các loại cây bụi ăn quả) (cây giống hồ đào)</t>
  </si>
  <si>
    <t>食用水果或食用坚果的种用苗木(包括食用果灌木种用苗木)(山楂苗木)</t>
  </si>
  <si>
    <t>Cây giống để trồng các loại trái cây hoặc hạt ăn được (bao gồm cả cây giống để trồng các loại cây bụi ăn quả) (cây giống táo gai)</t>
  </si>
  <si>
    <t>食用水果或食用坚果的种用苗木(包括食用果灌木种用苗木)(柿苗木)</t>
  </si>
  <si>
    <t>Cây giống để trồng các loại trái cây hoặc hạt ăn được (bao gồm cả cây giống để trồng các loại cây bụi ăn quả) (cây giống hồng)</t>
  </si>
  <si>
    <t>食用水果或食用坚果的种用苗木(包括食用果灌木种用苗木)(香蕉苗木)</t>
  </si>
  <si>
    <t>食用水果或食用坚果的种用苗木(包括食用果灌木种用苗木)(杏苗木)</t>
  </si>
  <si>
    <t>Cây giống để trồng các loại trái cây hoặc hạt ăn được (bao gồm cả cây giống để trồng các loại cây bụi ăn quả) (Cây giống mơ)</t>
  </si>
  <si>
    <t>食用水果或食用坚果的种用苗木(包括食用果灌木种用苗木)(椰子苗木)</t>
  </si>
  <si>
    <t>Cây giống để trồng các loại trái cây hoặc hạt ăn được (bao gồm cả cây giống để trồng các loại cây bụi ăn quả) (cây dừa).</t>
  </si>
  <si>
    <t>食用水果或食用坚果的种用苗木(包括食用果灌木种用苗木)(枇杷苗木)</t>
  </si>
  <si>
    <t>Cây giống để trồng các loại trái cây hoặc hạt ăn được (bao gồm cả cây giống để trồng các loại cây bụi ăn quả) (Cây giống cây tỳ bà)</t>
  </si>
  <si>
    <t>食用水果或食用坚果的种用苗木(包括食用果灌木种用苗木)(橄榄苗木)</t>
  </si>
  <si>
    <t>Cây giống để trồng các loại trái cây hoặc hạt ăn được (bao gồm cả cây giống để trồng các loại cây bụi ăn quả) (cây giống ô liu)</t>
  </si>
  <si>
    <t>食用水果或食用坚果的种用苗木(包括食用果灌木种用苗木)(桃苗木)</t>
  </si>
  <si>
    <t>Cây giống để trồng các loại trái cây hoặc hạt ăn được (bao gồm cả cây giống để trồng các loại cây bụi ăn quả) (cây giống đào)</t>
  </si>
  <si>
    <t>食用水果或食用坚果的种用苗木(包括食用果灌木种用苗木)(草莓苗木)</t>
  </si>
  <si>
    <t>Cây giống để trồng các loại trái cây hoặc hạt ăn được (bao gồm cả cây giống để trồng các loại cây bụi ăn quả) (cây dâu tây)</t>
  </si>
  <si>
    <t>食用水果或食用坚果的种用苗木(包括食用果灌木种用苗木)(樱桃苗木)</t>
  </si>
  <si>
    <t>Cây giống để trồng các loại trái cây hoặc hạt ăn được (bao gồm cả cây giống để trồng các loại cây bụi ăn quả) (cây giống anh đào)</t>
  </si>
  <si>
    <t>食用水果或食用坚果的种用苗木(包括食用果灌木种用苗木)(甘蔗苗木)</t>
  </si>
  <si>
    <t>Cây con cho các loại trái cây hoặc hạt ăn được (bao gồm cả cây con cho các loại cây bụi ăn quả) (cây mía)</t>
  </si>
  <si>
    <t>食用水果或食用坚果的种用苗木(包括食用果灌木种用苗木)(木莓苗木)</t>
  </si>
  <si>
    <t>Cây giống để trồng các loại trái cây hoặc hạt ăn được (bao gồm cả cây giống để trồng các loại cây bụi ăn quả) (Cây giống mâm xôi)</t>
  </si>
  <si>
    <t>食用水果或食用坚果的种用苗木(包括食用果灌木种用苗木)(其他果树苗木)</t>
  </si>
  <si>
    <t>Cây con cho các loại trái cây hoặc hạt ăn được (bao gồm cả cây con cho các loại cây bụi ăn quả) (các loại cây con cây ăn quả khác)</t>
  </si>
  <si>
    <t>其他食用水果、坚果树及灌木(不论是否嫁接)</t>
  </si>
  <si>
    <t>Các loại cây ăn quả, cây hạt và cây bụi khác (có hoặc không ghép)</t>
  </si>
  <si>
    <t>其他种用苗木(濒危除外)(白腊槭苗木)</t>
  </si>
  <si>
    <t>Các loại cây con khác để trồng (trừ các loài có nguy cơ tuyệt chủng) (cây con Acer velutipes)</t>
  </si>
  <si>
    <t>其他种用苗木(濒危除外)(长叶松苗木)</t>
  </si>
  <si>
    <t>Các loại cây giống khác để trồng (trừ các loài có nguy cơ tuyệt chủng) (Cây giống thông lá dài)</t>
  </si>
  <si>
    <t>其他种用苗木(濒危除外)(岛松苗木)</t>
  </si>
  <si>
    <t>Các loại cây giống khác để trồng (trừ các loài có nguy cơ tuyệt chủng) (cây thông đảo giống)</t>
  </si>
  <si>
    <t>其他种用苗木(濒危除外)(其他松属苗木)</t>
  </si>
  <si>
    <t>Các loại cây con khác phục vụ mục đích cụ thể (không bao gồm các loài có nguy cơ tuyệt chủng) (cây con của các loài Pinus khác)</t>
  </si>
  <si>
    <t>其他种用苗木(濒危除外)(黄檀苗木)</t>
  </si>
  <si>
    <t>Các loại cây con khác để trồng (trừ các loài có nguy cơ tuyệt chủng) (cây con Dalbergia odorifera)</t>
  </si>
  <si>
    <t>其他种用苗木(濒危除外)(柳苗木)</t>
  </si>
  <si>
    <t>Các loại cây giống khác để trồng (trừ các loài có nguy cơ tuyệt chủng) (cây liễu con)</t>
  </si>
  <si>
    <t>其他种用苗木(濒危除外)(榆苗木)</t>
  </si>
  <si>
    <t>Các loại cây giống khác để trồng (trừ các loài có nguy cơ tuyệt chủng) (cây giống du)</t>
  </si>
  <si>
    <t>其他种用苗木(濒危除外)(杉属苗木)</t>
  </si>
  <si>
    <t>Các loại cây con khác (trừ các loài có nguy cơ tuyệt chủng) (cây con Cephalotaxus)</t>
  </si>
  <si>
    <t>其他种用苗木(濒危除外)(梧桐苗木)</t>
  </si>
  <si>
    <t>Các loại cây giống khác để trồng (trừ các loài nguy cấp) (cây giống dù Trung Quốc)</t>
  </si>
  <si>
    <t>其他种用苗木(濒危除外)(棕榈苗木)</t>
  </si>
  <si>
    <t>Các loại cây giống khác để trồng (trừ các loài có nguy cơ tuyệt chủng) (cây giống cọ)</t>
  </si>
  <si>
    <t>其他种用苗木(濒危除外)(栎树苗木)</t>
  </si>
  <si>
    <t>Các loại cây giống khác để trồng (trừ các loài có nguy cơ tuyệt chủng) (cây giống sồi)</t>
  </si>
  <si>
    <t>其他种用苗木(濒危除外)(槟榔苗木)</t>
  </si>
  <si>
    <t>Các loại cây giống khác để trồng (trừ các loài có nguy cơ tuyệt chủng) (Cây giống cau)</t>
  </si>
  <si>
    <t>种用濒危红豆杉苗木</t>
  </si>
  <si>
    <t>Cây con của loài thông đỏ quý hiếm</t>
  </si>
  <si>
    <t>其他濒危植物种用苗木(其他林木苗木)</t>
  </si>
  <si>
    <t>Cây con của các loài thực vật có nguy cơ tuyệt chủng khác (cây con của các loài cây rừng khác)</t>
  </si>
  <si>
    <t>其他种用苗木(濒危除外)(其他林木苗木)</t>
  </si>
  <si>
    <t>Các loại cây con khác (không bao gồm các loài nguy cấp) (các loại cây con rừng khác)</t>
  </si>
  <si>
    <t>濒危红豆杉(种用除外)</t>
  </si>
  <si>
    <t>Cây tùng đỏ quý hiếm (không bao gồm những cây dùng để nhân giống)</t>
  </si>
  <si>
    <t>其他活植物(种用除外)(长春花)</t>
  </si>
  <si>
    <t>Các loài thực vật sống khác (trừ những loài dùng để trồng trọt) (Variegata)</t>
  </si>
  <si>
    <t>其他活植物(种用除外)(复盆子)</t>
  </si>
  <si>
    <t>Các loài thực vật sống khác (trừ những loài dùng để lấy hạt) (Rubus idaeus)</t>
  </si>
  <si>
    <t>其他活植物(种用除外)(龙舌兰)</t>
  </si>
  <si>
    <t>Các loại thực vật sống khác (trừ những loại dùng để trồng trọt) (Cây thùa)</t>
  </si>
  <si>
    <t>其他康乃馨(种用除外)</t>
  </si>
  <si>
    <t>Các loại cẩm chướng khác (trừ những loại dùng để trồng).</t>
  </si>
  <si>
    <t>其他活植物(种用除外)(水仙)</t>
  </si>
  <si>
    <t>Các loài thực vật sống khác (trừ những loài dùng để trồng trọt) (Hoa thủy tiên)</t>
  </si>
  <si>
    <t>其他活植物(种用除外)(黄杨)</t>
  </si>
  <si>
    <t>Các loại thực vật sống khác (trừ những loại dùng để trồng trọt) (Buxus)</t>
  </si>
  <si>
    <t>其他活植物(种用除外)(郁金香)</t>
  </si>
  <si>
    <t>Các loại thực vật sống khác (trừ những loại dùng để trồng) (Hoa tulip)</t>
  </si>
  <si>
    <t>仙人掌(包括仙人球、仙人柱、仙人指)</t>
  </si>
  <si>
    <t>Các loại xương rồng (bao gồm xương rồng hình cầu, xương rồng hình cột và xương rồng hình ngón tay)</t>
  </si>
  <si>
    <t>其他活植物(种用除外)(茶花)</t>
  </si>
  <si>
    <t>Các loại thực vật sống khác (trừ những loại dùng để trồng trọt) (Hoa trà)</t>
  </si>
  <si>
    <t>苏铁(铁树)类</t>
  </si>
  <si>
    <t>Cây thiên tuế (cây sago)</t>
  </si>
  <si>
    <t>种用兰花(春兰)</t>
  </si>
  <si>
    <t>Lan dùng để trồng (Cymbidium goeringii)</t>
  </si>
  <si>
    <t>其他活植物(种用除外)(春兰)</t>
  </si>
  <si>
    <t>Các loài thực vật sống khác (trừ những loài được dùng để trồng trọt) (Cymbidium goeringii)</t>
  </si>
  <si>
    <t>种用兰花(君子兰)</t>
  </si>
  <si>
    <t>Trồng lan (Clivia miniata)</t>
  </si>
  <si>
    <t>其他活植物(种用除外)(君子兰)</t>
  </si>
  <si>
    <t>Các loài thực vật sống khác (trừ những loài dùng để trồng trọt) (Clivia miniata)</t>
  </si>
  <si>
    <t>非种用翠叶芦荟</t>
  </si>
  <si>
    <t>Nha đam không có mầm</t>
  </si>
  <si>
    <t>非种用其他芦荟(翠叶芦荟除外)</t>
  </si>
  <si>
    <t>Các loại lô hội không phải dạng cây trồng khác (ngoại trừ Aloe vera var. rubra).</t>
  </si>
  <si>
    <t>其他活植物(种用除外)(芦荟)</t>
  </si>
  <si>
    <t>Các loại cây sống khác (trừ cây trồng) (Nha đam)</t>
  </si>
  <si>
    <t>其他活植物(种用除外)(含笑花)</t>
  </si>
  <si>
    <t>Các loài thực vật sống khác (trừ những loài dùng để trồng trọt) (Michelia figo)</t>
  </si>
  <si>
    <t>其他活植物(种用除外)(仙客来)</t>
  </si>
  <si>
    <t>Các loài thực vật sống khác (trừ những loài dùng để trồng trọt) (Cây hoa anh thảo)</t>
  </si>
  <si>
    <t>其他活植物(种用除外)(万年青)</t>
  </si>
  <si>
    <t>Các loại thực vật sống khác (trừ những loại dùng để trồng trọt) (thường xanh)</t>
  </si>
  <si>
    <t>其他种用苗木(濒危除外)(牡丹)</t>
  </si>
  <si>
    <t>Các loại cây con khác để trồng (trừ các loài có nguy cơ tuyệt chủng) (mẫu đơn)</t>
  </si>
  <si>
    <t>其他活植物(种用除外)(牡丹)</t>
  </si>
  <si>
    <t>Các loại thực vật sống khác (trừ những loại dùng để trồng trọt) (hoa mẫu đơn)</t>
  </si>
  <si>
    <t>其他活植物(种用除外)(月季)</t>
  </si>
  <si>
    <t>Các loại thực vật sống khác (trừ những loại dùng để trồng trọt) (hoa hồng)</t>
  </si>
  <si>
    <t>种用兰花(蝴蝶兰)</t>
  </si>
  <si>
    <t>Các loại lan dùng để trồng (lan Phalaenopsis)</t>
  </si>
  <si>
    <t>其他兰花(种用除外)(蝴蝶兰)</t>
  </si>
  <si>
    <t>Các loại lan khác (trừ những loại dùng để trồng) (Phalaenopsis)</t>
  </si>
  <si>
    <t>种用兰花(惠兰)</t>
  </si>
  <si>
    <t>Lan Cymbidium để trồng</t>
  </si>
  <si>
    <t>其他活植物(种用除外)(惠兰)</t>
  </si>
  <si>
    <t>Các loài thực vật sống khác (trừ những loài dùng để trồng trọt) (Cymbidium)</t>
  </si>
  <si>
    <t>其他非种用濒危野生百合(不包括人工培植的)(观赏花木)</t>
  </si>
  <si>
    <t>Các loài hoa huệ dại quý hiếm khác không được sử dụng để nhân giống (trừ những loài được trồng nhân tạo) (cây cảnh).</t>
  </si>
  <si>
    <t>其他百合(种用除外)(观赏花木)</t>
  </si>
  <si>
    <t>Các loại hoa huệ khác (trừ những loại dùng để lấy hạt) (các loại cây hoa cảnh)</t>
  </si>
  <si>
    <t>其他活植物(种用除外)(洋桔梗)</t>
  </si>
  <si>
    <t>Các loài thực vật sống khác (trừ những loài dùng để trồng trọt) (Lisianthus)</t>
  </si>
  <si>
    <t>其他活植物(种用除外)(天竺葵)</t>
  </si>
  <si>
    <t>Các loại thực vật sống khác (trừ những loại dùng để lấy hạt) (ví dụ như phong lữ)</t>
  </si>
  <si>
    <t>其他活植物(种用除外)(唐菖蒲)</t>
  </si>
  <si>
    <t>Các loài thực vật sống khác (trừ những loài dùng để trồng trọt) (Hoa lay ơn)</t>
  </si>
  <si>
    <t>其他活植物(种用除外)(一品红)</t>
  </si>
  <si>
    <t>Các loại thực vật sống khác (trừ những loại dùng để trồng trọt) (Cây trạng nguyên)</t>
  </si>
  <si>
    <t>其他活植物(种用除外)(非洲菊)</t>
  </si>
  <si>
    <t>Các loại cây sống khác (trừ cây trồng) (Hoa cúc Gerbera)</t>
  </si>
  <si>
    <t>其他活植物(种用除外)(满天星)</t>
  </si>
  <si>
    <t>Các loài thực vật sống khác (trừ những loài dùng để trồng trọt) (Hoa hồi môn)</t>
  </si>
  <si>
    <t>其他种用苗木(濒危除外)(安祖花)</t>
  </si>
  <si>
    <t>Các loại cây con khác để trồng (trừ các loài có nguy cơ tuyệt chủng) (Anthurium)</t>
  </si>
  <si>
    <t>其他活植物(种用除外)(安祖花)</t>
  </si>
  <si>
    <t>Các loại thực vật sống khác (trừ những loại dùng để trồng trọt) (Anthurium)</t>
  </si>
  <si>
    <t>种用休眠的鳞茎、块茎、块根、球茎、根颈及根茎(濒危除外)(球根海棠)</t>
  </si>
  <si>
    <t>Củ, thân rễ, củ rễ, thân hành, cổ rễ và thân ngầm ở trạng thái ngủ đông (trừ các loài có nguy cơ tuyệt chủng) (Begonia củ)</t>
  </si>
  <si>
    <t>其他活植物(种用除外)(球根海棠)</t>
  </si>
  <si>
    <t>Các loại thực vật sống khác (trừ những loại dùng để trồng trọt) (cây begonia củ)</t>
  </si>
  <si>
    <t>其他活植物(种用除外)(马蹄莲)</t>
  </si>
  <si>
    <t>Các loại thực vật sống khác (trừ những loại dùng để lấy hạt) (Hoa loa kèn)</t>
  </si>
  <si>
    <t>种用兰花(石槲兰)</t>
  </si>
  <si>
    <t>Hoa lan trồng trọt (Rhododendron simsii)</t>
  </si>
  <si>
    <t>其他活植物(种用除外)(石槲兰)</t>
  </si>
  <si>
    <t>Các loài thực vật sống khác (trừ những loài dùng để trồng trọt) (Rhododendron simsii)</t>
  </si>
  <si>
    <t>种用兰花(卡特利亚兰)</t>
  </si>
  <si>
    <t>Các loại lan dùng để trồng (Lan sâu bướm)</t>
  </si>
  <si>
    <t>其他活植物(种用除外)(卡特利亚兰)</t>
  </si>
  <si>
    <t>Các loài thực vật sống khác (trừ những loài dùng để trồng trọt) (Lan Caterlia)</t>
  </si>
  <si>
    <t>种用兰花(舞女兰)</t>
  </si>
  <si>
    <t>Các loại lan dùng để trồng (Lan nhảy múa)</t>
  </si>
  <si>
    <t>其他活植物(种用除外)(舞女兰)</t>
  </si>
  <si>
    <t>Các loài thực vật sống khác (trừ những loài dùng để trồng trọt) (Lan nhảy múa)</t>
  </si>
  <si>
    <t>其他活植物(种用除外)(海枣)</t>
  </si>
  <si>
    <t>Các loại cây sống khác (trừ cây dùng để lấy hạt) (Cây chà là)</t>
  </si>
  <si>
    <t>其他活植物(种用除外)(富贵竹)</t>
  </si>
  <si>
    <t>Các loại thực vật sống khác (trừ những loại dùng để trồng) (Măng may mắn)</t>
  </si>
  <si>
    <t>其他活植物(种用除外)(散尾葵)</t>
  </si>
  <si>
    <t>Các loại thực vật sống khác (trừ những loại dùng để trồng) (cây cau)</t>
  </si>
  <si>
    <t>其他活植物(种用除外)(万寿菊)</t>
  </si>
  <si>
    <t>Các loài thực vật sống khác (trừ những loài dùng để trồng trọt) (Cúc vạn thọ)</t>
  </si>
  <si>
    <t>其他活植物(种用除外)(绿藤)</t>
  </si>
  <si>
    <t>Các loại thực vật sống khác (trừ những loại dùng để trồng trọt) (dây leo xanh)</t>
  </si>
  <si>
    <t>其他菊花(种用除外)</t>
  </si>
  <si>
    <t>Các loại cúc khác (trừ những loại dùng để trồng trọt)</t>
  </si>
  <si>
    <t>其他活植物(种用除外)(姜花)</t>
  </si>
  <si>
    <t>Các loại thực vật sống khác (trừ những loại dùng để trồng trọt) (Hoa gừng)</t>
  </si>
  <si>
    <t>其他活植物(种用除外)(年桔)</t>
  </si>
  <si>
    <t>Các loại thực vật sống khác (trừ những loại dùng để lấy hạt) (quất)</t>
  </si>
  <si>
    <t>其他活植物(种用除外)(草皮)</t>
  </si>
  <si>
    <t>Các loại thực vật sống khác (trừ những loại dùng để trồng) (thảm cỏ)</t>
  </si>
  <si>
    <t>种用濒危野生杜鹃(不论是否嫁接，不包括人工培植的)(杜鹃(观赏花木))</t>
  </si>
  <si>
    <t>Trồng các loài đỗ quyên dại có nguy cơ tuyệt chủng (có thể ghép hoặc không, không bao gồm các loài được trồng nhân tạo) (Rhododendron (cây cảnh có hoa))</t>
  </si>
  <si>
    <t>种用其他杜鹃(不论是否嫁接)(杜鹃(观赏花木))</t>
  </si>
  <si>
    <t>Trồng các loại đỗ quyên khác (có thể ghép hoặc không) (Đỗ quyên (cây bụi có hoa trang trí))</t>
  </si>
  <si>
    <t>非种用濒危野生杜鹃(不论是否嫁接，不包括人工培植的)</t>
  </si>
  <si>
    <t>Các loài đỗ quyên dại có nguy cơ tuyệt chủng không được sử dụng để nhân giống (bất kể chúng có được ghép hay không, trừ những loài được trồng nhân tạo).</t>
  </si>
  <si>
    <t>非种用其他杜鹃(不论是否嫁接)</t>
  </si>
  <si>
    <t>Các loại đỗ quyên khác không dùng để nhân giống (dù ghép hay không)</t>
  </si>
  <si>
    <t>种用濒危野生玫瑰(不论是否嫁接，不包括人工培植的)(玫瑰)</t>
  </si>
  <si>
    <t>Trồng các loài hoa hồng dại có nguy cơ tuyệt chủng (có thể ghép hoặc không, không bao gồm hoa hồng được trồng nhân tạo) (hoa hồng)</t>
  </si>
  <si>
    <t>种用其他玫瑰(不论是否嫁接)(玫瑰)</t>
  </si>
  <si>
    <t>Trồng thêm các giống hoa hồng khác (có thể ghép hoặc không) (hoa hồng)</t>
  </si>
  <si>
    <t>非种用濒危野生玫瑰(不论是否嫁接，不包括人工培植的)</t>
  </si>
  <si>
    <t>Các loài hoa hồng dại quý hiếm không được sử dụng để trồng trọt (cho dù ghép hay không, không bao gồm các loài được trồng nhân tạo).</t>
  </si>
  <si>
    <t>非种用其他玫瑰(不论是否嫁接)</t>
  </si>
  <si>
    <t>Các loại hoa hồng khác không dùng để nhân giống (dù ghép hay không).</t>
  </si>
  <si>
    <t>种用兰花(兰花)</t>
  </si>
  <si>
    <t>Hoa lan để trồng (lan)</t>
  </si>
  <si>
    <t>其他兰花(种用除外)(兰花)</t>
  </si>
  <si>
    <t>Các loại lan khác (trừ những loại dùng để trồng trọt) (lan)</t>
  </si>
  <si>
    <t>种用休眠的鳞茎、块茎、块根、球茎、根颈及根茎(濒危除外)(其他观赏花木)</t>
  </si>
  <si>
    <t>Củ, thân rễ, thân ngầm, củ con, cổ rễ và thân ngầm ở trạng thái ngủ đông (trừ các loài có nguy cơ tuyệt chủng) (các loại cây cảnh có hoa khác)</t>
  </si>
  <si>
    <t>无根插枝及接穗(濒危除外)(其他观赏花木)</t>
  </si>
  <si>
    <t>Cành giâm và ghép không rễ (trừ các loài có nguy cơ tuyệt chủng) (các loại cây cảnh có hoa khác)</t>
  </si>
  <si>
    <t>其他濒危植物种用苗木(其他观赏花木)</t>
  </si>
  <si>
    <t>Cây con của các loài thực vật quý hiếm khác (các loài hoa và cây cảnh khác)</t>
  </si>
  <si>
    <t>其他种用苗木(濒危除外)(其他观赏花木)</t>
  </si>
  <si>
    <t>Các loại cây giống khác để trồng (trừ các loài có nguy cơ tuyệt chủng) (các loại hoa và cây cảnh khác)</t>
  </si>
  <si>
    <t>其他濒危活植物(种用除外)(其他观赏花木)</t>
  </si>
  <si>
    <t>Các loài thực vật sống có nguy cơ tuyệt chủng khác (không bao gồm những loài được dùng để trồng trọt) (các loài hoa và cây cảnh khác)</t>
  </si>
  <si>
    <t>其他活植物(种用除外)(其他观赏花木)</t>
  </si>
  <si>
    <t>Các loại thực vật sống khác (trừ những loại dùng để trồng trọt) (các loại hoa và cây cảnh khác)</t>
  </si>
  <si>
    <t>其他活植物(种用除外)(三角枫盆景)</t>
  </si>
  <si>
    <t>Các loại cây sống khác (trừ cây trồng) (Cây bonsai phong ba lá)</t>
  </si>
  <si>
    <t>其他活植物(种用除外)(五角枫盆景)</t>
  </si>
  <si>
    <t>Các loại cây sống khác (trừ những cây dùng để trồng trọt) (Pterocarya bonsai)</t>
  </si>
  <si>
    <t>其他活植物(种用除外)(鸡爪槭盆景)</t>
  </si>
  <si>
    <t>Các loại cây sống khác (trừ những cây dùng để trồng trọt) (cây phong Nhật Bản bonsai)</t>
  </si>
  <si>
    <t>其他活植物(种用除外)(山茶花盆景)</t>
  </si>
  <si>
    <t>Các loại cây sống khác (trừ cây trồng để canh tác) (Cây trà bonsai)</t>
  </si>
  <si>
    <t>其他活植物(种用除外)(翠竹盆景)</t>
  </si>
  <si>
    <t>Các loại cây sống khác (trừ cây trồng) (Bamboo bonsai)</t>
  </si>
  <si>
    <t>其他活植物(种用除外)(白花杜鹃盆景)</t>
  </si>
  <si>
    <t>Các loại cây sống khác (trừ cây trồng để canh tác) (Cây đỗ quyên trắng bonsai)</t>
  </si>
  <si>
    <t>其他活植物(种用除外)(金豆盆景)</t>
  </si>
  <si>
    <t>Các loại cây sống khác (trừ cây trồng) (Cây đậu vàng bonsai)</t>
  </si>
  <si>
    <t>其他活植物(种用除外)(腊梅盆景)</t>
  </si>
  <si>
    <t>Các loại cây sống khác (trừ cây trồng) (Cây bonsai mận mùa đông)</t>
  </si>
  <si>
    <t>其他活植物(种用除外)(榕盆景)</t>
  </si>
  <si>
    <t>Các loại cây sống khác (trừ cây trồng để canh tác) (cây đa bonsai)</t>
  </si>
  <si>
    <t>其他活植物(种用除外)(榆盆景)</t>
  </si>
  <si>
    <t>Các loại cây sống khác (trừ cây trồng) (cây bonsai du)</t>
  </si>
  <si>
    <t>其他活植物(种用除外)(五针松盆景)</t>
  </si>
  <si>
    <t>Các loại cây sống khác (trừ những cây dùng để trồng trọt) (Pinus parviflora bonsai)</t>
  </si>
  <si>
    <t>其他活植物(种用除外)(罗汉松盆景)</t>
  </si>
  <si>
    <t>Các loại cây sống khác (trừ cây trồng) (cây bonsai Podocarpus macrophyllus)</t>
  </si>
  <si>
    <t>其他活植物(种用除外)(金钱松盆景)</t>
  </si>
  <si>
    <t>Các loại cây sống khác (trừ cây trồng) (Pinus thunbergii bonsai)</t>
  </si>
  <si>
    <t>其他活植物(种用除外)(福建茶盆景)</t>
  </si>
  <si>
    <t>Các loại cây sống khác (trừ những cây dùng để trồng trọt) (Cây trà Phúc Kiến)</t>
  </si>
  <si>
    <t>其他活植物(种用除外)(乌头叶蛇葡萄盆景)</t>
  </si>
  <si>
    <t>Các loại cây sống khác (trừ cây trồng) (Cây nho bonsai lá ô đầu)</t>
  </si>
  <si>
    <t>其他活植物(种用除外)(朱砂根盆景)</t>
  </si>
  <si>
    <t>Các loại cây sống khác (trừ cây trồng) (Ardisia crenata bonsai)</t>
  </si>
  <si>
    <t>其他活植物(种用除外)(紫金牛盆景)</t>
  </si>
  <si>
    <t>Các loại cây sống khác (trừ cây trồng) (cây bonsai Aralia elata vàng)</t>
  </si>
  <si>
    <t>其他活植物(种用除外)(凌宵盆景)</t>
  </si>
  <si>
    <t>Các loại cây sống khác (trừ cây trồng) (Campsis grandiflora bonsai)</t>
  </si>
  <si>
    <t>其他活植物(种用除外)(花孝顺竹盆景)</t>
  </si>
  <si>
    <t>Các loại cây sống khác (trừ cây trồng) (Bong trúc hoa Hiếu Thảo)</t>
  </si>
  <si>
    <t>其他活植物(种用除外)(凤尾竹盆景)</t>
  </si>
  <si>
    <t>Các loại cây sống khác (trừ cây trồng) (Cây bonsai tre đuôi phượng)</t>
  </si>
  <si>
    <t>其他活植物(种用除外)(黄杨盆景)</t>
  </si>
  <si>
    <t>Các loại cây sống khác (trừ cây trồng) (cây bonsai Hoàng Dương)</t>
  </si>
  <si>
    <t>其他活植物(种用除外)(锦鸡儿盆景)</t>
  </si>
  <si>
    <t>Các loại cây sống khác (trừ cây trồng) (Caragana bonsai)</t>
  </si>
  <si>
    <t>其他活植物(种用除外)(雪松属盆景)</t>
  </si>
  <si>
    <t>Các loại cây sống khác (trừ cây trồng) (Cây tuyết tùng bonsai)</t>
  </si>
  <si>
    <t>其他活植物(种用除外)(朴盆景)</t>
  </si>
  <si>
    <t>Các loại cây sống khác (trừ cây trồng) (Cephalotaxus fortunei bonsai)</t>
  </si>
  <si>
    <t>其他活植物(种用除外)(木桃盆景)</t>
  </si>
  <si>
    <t>Các loại cây sống khác (trừ cây trồng) (cây bonsai Prunus armeniaca)</t>
  </si>
  <si>
    <t>其他活植物(种用除外)(代代盆景)</t>
  </si>
  <si>
    <t>Các loại cây sống khác (trừ cây trồng) (cây bonsai lâu năm)</t>
  </si>
  <si>
    <t>其他活植物(种用除外)(佛手盆景)</t>
  </si>
  <si>
    <t>Các loại cây sống khác (trừ cây trồng) (cây bonsai Phật Thủ)</t>
  </si>
  <si>
    <t>其他活植物(种用除外)(金桔盆景)</t>
  </si>
  <si>
    <t>Các loại cây sống khác (trừ cây trồng) (cây quất cảnh)</t>
  </si>
  <si>
    <t>其他濒危活植物(种用除外)(其他盆景)</t>
  </si>
  <si>
    <t>Các loài thực vật sống có nguy cơ tuyệt chủng khác (không bao gồm những loài được dùng để trồng trọt) (các loại bonsai khác)</t>
  </si>
  <si>
    <t>其他活植物(种用除外)(其他盆景)</t>
  </si>
  <si>
    <t>Các loại cây sống khác (trừ cây trồng) (các loại bonsai khác)</t>
  </si>
  <si>
    <t>其他活植物(种用除外)(花卉组培苗)</t>
  </si>
  <si>
    <t>Các loại thực vật sống khác (trừ những loại dùng để lấy hạt) (cây con nuôi cấy mô của hoa)</t>
  </si>
  <si>
    <t>其他活植物(种用除外)(马铃薯组培苗)</t>
  </si>
  <si>
    <t>Các loại cây sống khác (trừ cây dùng để lấy hạt giống) (cây con khoai tây nuôi cấy mô)</t>
  </si>
  <si>
    <t>其他活植物(种用除外)(葡萄苗组培苗)</t>
  </si>
  <si>
    <t>Các loại cây sống khác (trừ cây dùng để lấy hạt) (cây nho con, cây con nuôi cấy mô)</t>
  </si>
  <si>
    <t>其他活植物(种用除外)(甘薯组培苗)</t>
  </si>
  <si>
    <t>Các loại cây sống khác (trừ cây dùng để lấy hạt giống) (cây con khoai lang nuôi cấy mô)</t>
  </si>
  <si>
    <t>其他活植物(种用除外)(苹果组培苗)</t>
  </si>
  <si>
    <t>Các loại thực vật sống khác (trừ những loại dùng để lấy hạt giống) (cây con táo nuôi cấy mô)</t>
  </si>
  <si>
    <t>其他活植物(种用除外)(水稻组培苗)</t>
  </si>
  <si>
    <t>Các loại thực vật sống khác (trừ những loại dùng để lấy hạt giống) (cây con lúa nuôi cấy mô)</t>
  </si>
  <si>
    <t>濒危植物的无根插枝及接穗(其他组培苗)</t>
  </si>
  <si>
    <t>Cành giâm không rễ và cành ghép của các loài thực vật có nguy cơ tuyệt chủng (các loại cây con nuôi cấy mô khác)</t>
  </si>
  <si>
    <t>食用水果或食用坚果的种用苗木(包括食用果灌木种用苗木)(其他组培苗)</t>
  </si>
  <si>
    <t>Cây con để trồng các loại trái cây hoặc hạt ăn được (bao gồm cả cây con để trồng các loại cây bụi ăn quả) (các loại cây con nuôi cấy mô khác)</t>
  </si>
  <si>
    <t>种用濒危野生杜鹃(不论是否嫁接，不包括人工培植的)(其他组培苗)</t>
  </si>
  <si>
    <t>Trồng trọt các loài đỗ quyên dại quý hiếm (có ghép hoặc không ghép, không bao gồm các loài được trồng nhân tạo) (các loại cây con nuôi cấy mô khác)</t>
  </si>
  <si>
    <t>种用其他杜鹃(不论是否嫁接)(其他组培苗)</t>
  </si>
  <si>
    <t>Các loại đỗ quyên khác (có hoặc không ghép) (các cây con nuôi cấy mô khác)</t>
  </si>
  <si>
    <t>种用濒危野生玫瑰(不论是否嫁接，不包括人工培植的)(其他组培苗)</t>
  </si>
  <si>
    <t>Trồng các loài hoa hồng dại quý hiếm (có thể ghép hoặc không ghép, không bao gồm các loài được trồng nhân tạo) (các loại cây con nuôi cấy mô khác)</t>
  </si>
  <si>
    <t>种用其他玫瑰(不论是否嫁接)(其他组培苗)</t>
  </si>
  <si>
    <t>Trồng các loại hoa hồng khác (có thể ghép hoặc không) (các cây con nuôi cấy mô khác)</t>
  </si>
  <si>
    <t>种用兰花(其他组培苗)</t>
  </si>
  <si>
    <t>Hoa lan dùng để nhân giống (các loại cây con nuôi cấy mô khác)</t>
  </si>
  <si>
    <t>其他濒危植物种用苗木(其他组培苗)</t>
  </si>
  <si>
    <t>Cây con của các loài thực vật có nguy cơ tuyệt chủng khác (các loại cây con nuôi cấy mô khác)</t>
  </si>
  <si>
    <t>其他种用苗木(濒危除外)(其他组培苗)</t>
  </si>
  <si>
    <t>Các loại cây con khác để trồng (không bao gồm các loài có nguy cơ tuyệt chủng) (các loại cây con nuôi cấy mô khác)</t>
  </si>
  <si>
    <t>其他濒危活植物(种用除外)(组培苗)</t>
  </si>
  <si>
    <t>Các loài thực vật sống khác đang bị đe dọa (không bao gồm những loài được dùng làm giống) (cây con nuôi cấy mô)</t>
  </si>
  <si>
    <t>其他活植物(种用除外)(其他组培苗)</t>
  </si>
  <si>
    <t>Các loại cây sống khác (trừ cây dùng để lấy hạt giống) (các loại cây con nuôi cấy mô khác)</t>
  </si>
  <si>
    <t>鲜或冷藏的洋葱(种用洋葱)</t>
  </si>
  <si>
    <t>Hành tây tươi hoặc hành tây ướp lạnh (hành tây giống)</t>
  </si>
  <si>
    <t>鲜或冷藏的蒜头(种用大蒜(蒜头))</t>
  </si>
  <si>
    <t>Tỏi tươi hoặc tỏi bảo quản lạnh (tỏi trồng)</t>
  </si>
  <si>
    <t>鲜、冷芋头(芋属)(不论是否切片或制成团粒；芋头又称芋艿，为天南星科芋属植物。分旱芋、水芋)(种用芋艿)</t>
  </si>
  <si>
    <t>Khoai môn tươi và ướp lạnh (thuộc chi Calamus) (có thể thái lát hoặc nghiền nhỏ; khoai môn, còn được gọi là khoai mỡ, là một loại cây thuộc họ Araceae, chi Colocasia. Nó được chia thành khoai môn đất khô và khoai môn nước) (dùng để trồng trọt)</t>
  </si>
  <si>
    <t>鲜种用甘薯(种质资源)</t>
  </si>
  <si>
    <t>Giống khoai lang tươi (nguồn gen)</t>
  </si>
  <si>
    <t>鲜种用甘薯(种质资源除外)</t>
  </si>
  <si>
    <t>Giống khoai lang tươi (không bao gồm nguồn gen)</t>
  </si>
  <si>
    <t>种用马铃薯(种质资源)</t>
  </si>
  <si>
    <t>Khoai tây giống (nguồn gen)</t>
  </si>
  <si>
    <t>种用马铃薯(种质资源除外)</t>
  </si>
  <si>
    <t>Khoai tây giống (không bao gồm nguồn vật liệu di truyền)</t>
  </si>
  <si>
    <t>种用休眠的濒危野生百合球茎(不包括人工培植的)</t>
  </si>
  <si>
    <t>Củ của các loài hoa loa kèn dại quý hiếm đang trong trạng thái ngủ đông (trừ những loài được trồng nhân tạo) được sử dụng để trồng trọt.</t>
  </si>
  <si>
    <t>种用休眠的其他百合球茎</t>
  </si>
  <si>
    <t>Các củ hoa loa kèn ngủ đông khác</t>
  </si>
  <si>
    <t>生长或开花的鳞茎、块茎、块根、球茎、根颈及根茎；菊苣植物及其根(濒危除外)(包括块茎、块根、球茎、根颈及根茎,品目1212的根除外)(百合球茎)</t>
  </si>
  <si>
    <t>Củ, thân rễ, củ rễ, thân hành, cổ rễ và thân ngầm đang sinh trưởng hoặc ra hoa; cây rau diếp xoăn và rễ của chúng (trừ những loài có nguy cơ tuyệt chủng) (bao gồm củ, củ rễ, thân hành, cổ rễ và thân ngầm, trừ rễ của đầu cây 1212) (củ hoa huệ).</t>
  </si>
  <si>
    <t>种用休眠的鳞茎、块茎、块根、球茎、根颈及根茎(濒危除外)(郁金香球茎)</t>
  </si>
  <si>
    <t>Củ ngủ đông, củ rễ, thân rễ, củ con, cổ rễ và thân rễ (trừ các loài có nguy cơ tuyệt chủng) được sử dụng để trồng trọt (củ tulip).</t>
  </si>
  <si>
    <t>生长或开花的鳞茎、块茎、块根、球茎、根颈及根茎；菊苣植物及其根(濒危除外)(包括块茎、块根、球茎、根颈及根茎,品目1212的根除外)(郁金香球茎)</t>
  </si>
  <si>
    <t>Củ, thân rễ, củ rễ, thân hành, cổ rễ và thân ngầm đang sinh trưởng hoặc ra hoa; cây rau diếp xoăn và rễ của chúng (trừ những loài có nguy cơ tuyệt chủng) (bao gồm củ, củ rễ, thân hành, cổ rễ và thân ngầm, trừ rễ của đầu 1212) (củ tulip)</t>
  </si>
  <si>
    <t>种用休眠的鳞茎、块茎、块根、球茎、根颈及根茎(濒危除外)(朱顶红球茎)</t>
  </si>
  <si>
    <t>Củ ngủ đông, củ rễ, thân rễ, củ con, cổ rễ và thân rễ (ngoại trừ các loài có nguy cơ tuyệt chủng) được sử dụng để trồng trọt (củ hoa Amaryllis).</t>
  </si>
  <si>
    <t>生长或开花的鳞茎、块茎、块根、球茎、根颈及根茎；菊苣植物及其根(濒危除外)(包括块茎、块根、球茎、根颈及根茎,品目1212的根除外)(朱顶兰球茎)</t>
  </si>
  <si>
    <t>Củ, thân rễ, củ rễ, thân hành, cổ rễ và thân ngầm đang sinh trưởng hoặc ra hoa; cây rau diếp xoăn và rễ của chúng (trừ những loài có nguy cơ tuyệt chủng) (bao gồm củ, củ rễ, thân hành, cổ rễ và thân ngầm, trừ rễ của đầu cây 1212) (củ Amaryllis)</t>
  </si>
  <si>
    <t>种用休眠的鳞茎、块茎、块根、球茎、根颈及根茎(濒危除外)(睡莲块根)</t>
  </si>
  <si>
    <t>Củ, thân rễ, củ con, cổ rễ và thân rễ (trừ các loài có nguy cơ tuyệt chủng) (củ súng) ở trạng thái ngủ đông được sử dụng để trồng trọt.</t>
  </si>
  <si>
    <t>生长或开花的鳞茎、块茎、块根、球茎、根颈及根茎；菊苣植物及其根(濒危除外)(包括块茎、块根、球茎、根颈及根茎,品目1212的根除外)(睡莲块根)</t>
  </si>
  <si>
    <t>Củ, thân rễ, củ rễ, thân hành, cổ rễ và thân ngầm đang sinh trưởng hoặc ra hoa; cây rau diếp xoăn và rễ của chúng (trừ những loài có nguy cơ tuyệt chủng) (bao gồm củ, củ rễ, thân hành, cổ rễ và thân ngầm, trừ rễ của nhóm 1212) (củ súng)</t>
  </si>
  <si>
    <t>种用休眠的鳞茎、块茎、块根、球茎、根颈及根茎(濒危除外)(水仙花球茎)</t>
  </si>
  <si>
    <t>Củ ngủ đông, củ rễ, thân rễ, củ con, cổ rễ và thân rễ (trừ các loài có nguy cơ tuyệt chủng) (củ hoa thủy tiên)</t>
  </si>
  <si>
    <t>其他休眠的其他鳞茎、块茎、块根(包括球茎、根颈及根茎)(水仙花球茎)</t>
  </si>
  <si>
    <t>Các loại củ, thân rễ và thân mềm khác đang ở trạng thái ngủ đông (bao gồm củ, cổ rễ và thân mềm) (củ hoa thủy tiên)</t>
  </si>
  <si>
    <t>生长或开花的鳞茎、块茎、块根、球茎、根颈及根茎；菊苣植物及其根(濒危除外)(包括块茎、块根、球茎、根颈及根茎,品目1212的根除外)(水仙花球茎)</t>
  </si>
  <si>
    <t>Củ, thân rễ, củ rễ, thân hành, cổ rễ và thân ngầm đang sinh trưởng hoặc ra hoa; cây rau diếp xoăn và rễ của chúng (trừ những loài có nguy cơ tuyệt chủng) (bao gồm củ, củ rễ, thân hành, cổ rễ và thân ngầm, trừ rễ của giống 1212) (củ hoa thủy tiên)</t>
  </si>
  <si>
    <t>种用休眠的兰花块茎(包括球茎、根颈及根茎)</t>
  </si>
  <si>
    <t>Củ lan ngủ đông (bao gồm cả thân củ, cổ rễ và thân rễ) được sử dụng để nhân giống.</t>
  </si>
  <si>
    <t>其他休眠的兰花块茎(包括球茎、根颈及根茎)</t>
  </si>
  <si>
    <t>Các loại củ lan ngủ đông khác (bao gồm củ hành, cổ rễ và thân rễ)</t>
  </si>
  <si>
    <t>生长或开花的兰花块茎(包括球茎、根颈及根茎)</t>
  </si>
  <si>
    <t>Củ lan (bao gồm cả thân hành, cổ rễ và thân rễ) đang sinh trưởng hoặc ra hoa.</t>
  </si>
  <si>
    <t>休眠的番红花球茎</t>
  </si>
  <si>
    <t>Củ nghệ tây ngủ đông</t>
  </si>
  <si>
    <t>种用藕(不论是否去皮或分瓣)</t>
  </si>
  <si>
    <t>Củ sen dùng để trồng (có thể gọt vỏ hoặc tách múi)</t>
  </si>
  <si>
    <t>种用休眠其他濒危植物鳞茎等(包括球茎、根颈、根茎、鳞茎、块茎、块根)</t>
  </si>
  <si>
    <t>Trồng trọt các loại củ ngủ đông của các loài thực vật có nguy cơ tuyệt chủng khác (bao gồm củ hành, cổ rễ, thân rễ, củ hành, củ và củ rễ).</t>
  </si>
  <si>
    <t>种用休眠的鳞茎、块茎、块根、球茎、根颈及根茎(濒危除外)(其他鳞球块根茎)</t>
  </si>
  <si>
    <t>Củ, thân rễ, thân ngầm, củ con, cổ rễ và thân ngầm (trừ các loài có nguy cơ tuyệt chủng) (các loại củ, thân rễ và thân ngầm khác) được sử dụng để trồng trọt.</t>
  </si>
  <si>
    <t>其他休眠濒危植物鳞茎等(包括球茎、根颈、根茎、鳞茎、块茎、块根)</t>
  </si>
  <si>
    <t>Các loại củ thực vật quý hiếm khác đang trong trạng thái ngủ đông, v.v. (bao gồm củ hành, cổ rễ, thân rễ, củ hành, củ và rễ củ)</t>
  </si>
  <si>
    <t>其他休眠的其他鳞茎、块茎、块根(包括球茎、根颈及根茎)(其他鳞球块根茎)</t>
  </si>
  <si>
    <t>Các loại củ, thân rễ và thân mềm khác ở trạng thái ngủ đông (bao gồm củ, cổ rễ và thân mềm) (các loại củ, thân rễ và thân mềm khác)</t>
  </si>
  <si>
    <t>生长或开花的仙客来鳞茎</t>
  </si>
  <si>
    <t>Củ hoa anh thảo đang phát triển hoặc nở hoa.</t>
  </si>
  <si>
    <t>生长或开花的其他濒危植物鳞茎等(包括球茎、根颈、根茎、鳞茎、块茎、块根、菊苣植物)</t>
  </si>
  <si>
    <t>Các loại củ thực vật khác đang có nguy cơ tuyệt chủng có thể mọc hoặc ra hoa (bao gồm củ hành, cổ rễ, thân rễ, củ hành, củ rễ, và cây rau diếp xoăn).</t>
  </si>
  <si>
    <t>生长或开花的鳞茎、块茎、块根、球茎、根颈及根茎；菊苣植物及其根(濒危除外)(包括块茎、块根、球茎、根颈及根茎,品目1212的根除外)(其他鳞球块根茎)</t>
  </si>
  <si>
    <t>Củ, thân rễ, củ rễ, thân hành, cổ rễ và thân ngầm đang sinh trưởng hoặc ra hoa; cây rau diếp xoăn và rễ của chúng (trừ các loài có nguy cơ tuyệt chủng) (bao gồm củ, củ rễ, thân hành, cổ rễ và thân ngầm, trừ rễ của nhóm 1212) (các loại củ, thân rễ, củ rễ và thân ngầm khác)</t>
  </si>
  <si>
    <t>鲜、冷、冻、干的兰科植物块茎(鲜、冷、干的兰科植物块茎)</t>
  </si>
  <si>
    <t>Củ lan tươi, ướp lạnh, đông lạnh và sấy khô (củ lan tươi, ướp lạnh và sấy khô)</t>
  </si>
  <si>
    <t>含高淀粉或菊粉其他濒危类似根茎(包括西谷茎髓，不论是否切片或制成团粒，鲜、冷、冻或干的)(其他鳞球块根茎)</t>
  </si>
  <si>
    <t>Các loại thân rễ tương tự khác đang bị đe dọa có hàm lượng tinh bột hoặc inulin cao (bao gồm cả cùi sago, dù thái lát hay dạng hạt, tươi, ướp lạnh, đông lạnh hoặc sấy khô) (các loại thân rễ dạng củ khác)</t>
  </si>
  <si>
    <t>含有高淀粉或菊粉的其他类似根茎(包括西谷茎髓，不论是否切片或制成团粒，鲜、冷、冻或干的)(其他鳞球块根茎)</t>
  </si>
  <si>
    <t>Các loại thân rễ tương tự khác chứa hàm lượng tinh bột hoặc inulin cao (bao gồm cả cùi sago, dù thái lát hay dạng hạt, tươi, ướp lạnh, đông lạnh hoặc sấy khô) (các loại thân rễ dạng củ khác)</t>
  </si>
  <si>
    <t>动物饲料用的其他植物产品(包括废料、残渣及副产品)(非饲用玉米芯)</t>
  </si>
  <si>
    <t>Các sản phẩm thực vật khác dùng làm thức ăn chăn nuôi (bao gồm chất thải, cặn bã và phụ phẩm) (lõi ngô không dùng làm thức ăn chăn nuôi)</t>
  </si>
  <si>
    <t>鲜的濒危野生苔藓及地衣(不包括人工培植的)(苔藓(栽培介质))</t>
  </si>
  <si>
    <t>Các loại rêu và địa y hoang dã quý hiếm, tươi (không bao gồm các loại được nuôi trồng nhân tạo) (rêu (môi trường nuôi trồng))</t>
  </si>
  <si>
    <t>鲜的濒危野生苔藓及地衣(不包括人工培植的)(泥炭藓(栽培介质))</t>
  </si>
  <si>
    <t>Các loại rêu và địa y hoang dã quý hiếm, tươi (không bao gồm các loại được nuôi trồng nhân tạo) (rêu sphagnum (môi trường nuôi trồng))</t>
  </si>
  <si>
    <t>鲜的其他苔藓及地衣(苔藓(栽培介质))</t>
  </si>
  <si>
    <t>Các loại rêu và địa y tươi khác (rêu (môi trường nuôi cấy))</t>
  </si>
  <si>
    <t>鲜的其他苔藓及地衣(泥炭藓(栽培介质))</t>
  </si>
  <si>
    <t>Các loại rêu và địa y tươi khác (rêu than bùn (môi trường nuôi cấy))</t>
  </si>
  <si>
    <t>其他濒危野生苔藓及地衣(不包括人工培植的)(苔藓(栽培介质))</t>
  </si>
  <si>
    <t>Các loài rêu và địa y hoang dã khác đang bị đe dọa (không bao gồm các loài được nuôi trồng nhân tạo) (rêu (môi trường nuôi trồng))</t>
  </si>
  <si>
    <t>其他濒危野生苔藓及地衣(不包括人工培植的)(泥炭藓(栽培介质))</t>
  </si>
  <si>
    <t>Các loài rêu và địa y hoang dã khác đang bị đe dọa (không bao gồm các loài được nuôi trồng nhân tạo) (rêu sphagnum (môi trường nuôi trồng))</t>
  </si>
  <si>
    <t>其他苔藓及地衣(苔藓(栽培介质))</t>
  </si>
  <si>
    <t>Các loại rêu và địa y khác (rêu (môi trường nuôi cấy))</t>
  </si>
  <si>
    <t>其他苔藓及地衣(泥炭藓(栽培介质))</t>
  </si>
  <si>
    <t>Các loại rêu và địa y khác (rêu sphagnum (môi trường nuôi cấy))</t>
  </si>
  <si>
    <t>椰糠(条/块)</t>
  </si>
  <si>
    <t>Xơ dừa (dạng thanh/khối)</t>
  </si>
  <si>
    <t>其他编号未列名植物产品(软木(栽培介质))</t>
  </si>
  <si>
    <t>Các sản phẩm thực vật khác không được liệt kê (vỏ cây bần (môi trường trồng trọt))</t>
  </si>
  <si>
    <t>其他编号未列名植物产品(木屑(栽培介质))</t>
  </si>
  <si>
    <t>Các sản phẩm thực vật khác không được liệt kê (mùn cưa (môi trường trồng trọt))</t>
  </si>
  <si>
    <t>其他编号未列名植物产品(稻壳(栽培介质))</t>
  </si>
  <si>
    <t>Các sản phẩm thực vật khác không được liệt kê (vỏ trấu (môi trường trồng trọt))</t>
  </si>
  <si>
    <t>其他编号未列名植物产品(花生壳(栽培介质))</t>
  </si>
  <si>
    <t>Các sản phẩm thực vật khác không được liệt kê theo số thứ tự (vỏ đậu phộng (môi trường trồng trọt))</t>
  </si>
  <si>
    <t>其他编号未列名植物产品(棉子壳(栽培介质))</t>
  </si>
  <si>
    <t>Các sản phẩm thực vật khác không được liệt kê theo số thứ tự (vỏ hạt bông (môi trường trồng trọt))</t>
  </si>
  <si>
    <t>其他编号未列名植物产品(其他有机栽培介质)</t>
  </si>
  <si>
    <t>Các sản phẩm thực vật khác có số hiệu không được liệt kê (các loại giá thể trồng hữu cơ khác)</t>
  </si>
  <si>
    <t>甜菜渣、甘蔗渣及类似残渣(甘蔗渣(栽培介质))</t>
  </si>
  <si>
    <t>Bã củ dền, bã mía và các chất thải tương tự (bã mía (môi trường nuôi cấy))</t>
  </si>
  <si>
    <t>动物饲料用的其他植物产品(包括废料、残渣及副产品)(栽培介质用棉籽壳)</t>
  </si>
  <si>
    <t>Các sản phẩm thực vật khác dùng làm thức ăn chăn nuôi (bao gồm chất thải, cặn bã và phụ phẩm) (vỏ hạt bông dùng làm môi trường trồng trọt)</t>
  </si>
  <si>
    <t>泥炭(草炭)(沼泽(湿地)中，地上植物枯死、腐烂堆积而成的有机矿体(不论干湿))(栽培介质)</t>
  </si>
  <si>
    <t>Than bùn (rêu sphagnum) (chất khoáng hữu cơ hình thành do sự tích tụ của thực vật chết và phân hủy trên mặt đất trong đầm lầy (vùng đất ngập nước) (môi trường trồng trọt))</t>
  </si>
  <si>
    <t>泥煤(包括肥料用泥煤)(不论是否制成型)(栽培介质)</t>
  </si>
  <si>
    <t>Than bùn (bao gồm cả than bùn làm phân bón) (đã qua chế biến hoặc chưa qua chế biến) (môi trường canh tác)</t>
  </si>
  <si>
    <t>未经化学处理的森林凋落物(包括腐叶、腐根、树皮、树叶、树根等森林腐殖质)(树皮(栽培介质))</t>
  </si>
  <si>
    <t>Vật liệu mùn rừng chưa qua xử lý (bao gồm lá mục, rễ mục, vỏ cây, lá, rễ và các chất mùn rừng khác) (vỏ cây (môi trường trồng trọt))</t>
  </si>
  <si>
    <t>未经化学处理的森林凋落物(包括腐叶、腐根、树皮、树叶、树根等森林腐殖质)(其他有机栽培介质)</t>
  </si>
  <si>
    <t>Vật liệu hữu cơ chưa qua xử lý từ rừng (bao gồm lá mục, rễ mục, vỏ cây, lá, rễ và các chất mùn rừng khác) (các loại giá thể canh tác hữu cơ khác)</t>
  </si>
  <si>
    <t>提炼豆油所得的油渣饼(豆饼)(其他)</t>
  </si>
  <si>
    <t>Bã dầu đậu nành (bã đậu nành) thu được từ quá trình tinh chế dầu đậu nành (khác)</t>
  </si>
  <si>
    <t>提炼豆油所得的其他固体残渣(不论是否研磨或制成团)(其他)</t>
  </si>
  <si>
    <t>Các chất cặn rắn khác thu được từ quá trình tinh chế dầu đậu nành (cho dù chúng được nghiền hoặc tạo thành cục hay không) (Khác)</t>
  </si>
  <si>
    <t>植物源性肥料 (Phân bón có nguồn gốc thực vật)</t>
  </si>
  <si>
    <t>未经化学处理的森林凋落物(包括腐叶、腐根、树皮、树叶、树根等森林腐殖质)(植物有机肥)</t>
  </si>
  <si>
    <t>Thảm thực vật rừng chưa qua xử lý (bao gồm lá cây mục, rễ cây, vỏ cây, và các chất mùn rừng khác) (phân bón hữu cơ thực vật)</t>
  </si>
  <si>
    <t>未经化学处理的其他动植物肥料(植物有机肥)</t>
  </si>
  <si>
    <t>Các loại phân bón thực vật và phân bón động vật khác chưa qua xử lý hóa học (phân bón hữu cơ thực vật).</t>
  </si>
  <si>
    <t>经化学处理的森林凋落物(包括腐叶、腐根、树皮、树叶、树根等森林腐殖质)(植物有机肥)</t>
  </si>
  <si>
    <t>经化学处理的其他动植物肥料(植物有机肥)</t>
  </si>
  <si>
    <t>Các loại phân bón thực vật và phân bón động vật được xử lý hóa học khác (phân bón hữu cơ thực vật)</t>
  </si>
  <si>
    <t>植物源饲料（含饲草）(Thức ăn nguồn thực vật (bao gồm cả thức ăn thô xanh))</t>
  </si>
  <si>
    <t>小麦或混合麦的细粉(配额内)(饲用)</t>
  </si>
  <si>
    <t>Bột mì hảo hạng hoặc bột mì hỗn hợp (trong hạn ngạch) (dùng làm thức ăn chăn nuôi)</t>
  </si>
  <si>
    <t>小麦或混合麦的细粉(配额外)(饲用)</t>
  </si>
  <si>
    <t>Lúa mì xay mịn hoặc hỗn hợp lúa mì (thành phần bổ sung) (dùng làm thức ăn chăn nuôi)</t>
  </si>
  <si>
    <t>小麦粗粒及粗粉(配额内)(饲用)</t>
  </si>
  <si>
    <t>Lúa mì nguyên hạt và bột mì (trong hạn ngạch) (dùng làm thức ăn chăn nuôi)</t>
  </si>
  <si>
    <t>小麦粗粒及粗粉(配额外)(饲用)</t>
  </si>
  <si>
    <t>Lúa mì nguyên hạt và bột mì (pha trộn thêm) (dùng làm thức ăn chăn nuôi)</t>
  </si>
  <si>
    <t>小麦团粒(配额内)(饲用)</t>
  </si>
  <si>
    <t>Viên nén lúa mì (trong hạn ngạch) (dùng làm thức ăn chăn nuôi)</t>
  </si>
  <si>
    <t>小麦团粒(配额外)(饲用)</t>
  </si>
  <si>
    <t>Viên nén lúa mì (vượt hạn mức) (dùng làm thức ăn chăn nuôi)</t>
  </si>
  <si>
    <t>未经处理的谷类植物的茎、秆及谷壳(不论是否切碎、碾磨、挤压或制成团粒)(饲用燕麦干草)</t>
  </si>
  <si>
    <t>Thân, cuống và vỏ ngũ cốc chưa qua chế biến (dù đã được băm nhỏ, xay xát, nghiền nát hoặc ép thành viên) (cỏ yến mạch dùng làm thức ăn chăn nuôi)</t>
  </si>
  <si>
    <t>未经处理的谷类植物的茎、秆及谷壳(不论是否切碎、碾磨、挤压或制成团粒)(饲用稻草)</t>
  </si>
  <si>
    <t>Thân, cuống và vỏ ngũ cốc chưa qua chế biến (dù được băm nhỏ, xay xát, nghiền nát hoặc ép thành viên) (rơm thức ăn gia súc)</t>
  </si>
  <si>
    <t>紫苜蓿粗粉及团粒</t>
  </si>
  <si>
    <t>bột thô và viên nén cỏ linh lăng</t>
  </si>
  <si>
    <t>紫苜蓿(粗粉及团粒除外)(三叶草、驴喜豆等，不论是否制成团粒(其他饲草))</t>
  </si>
  <si>
    <t>Cỏ linh lăng (không bao gồm bột thô và viên nén) (cỏ ba lá, đậu thức ăn gia súc, v.v., bất kể chúng có được chế biến thành viên nén hay không (các loại thức ăn thô khác))</t>
  </si>
  <si>
    <t>其他紫苜蓿(粗粉及团粒除外)(三叶草、驴喜豆等，不论是否制成团粒(其他植物饲料))</t>
  </si>
  <si>
    <t>Các loại cỏ linh lăng khác (không bao gồm bột thô và viên nén) (cỏ ba lá, thức ăn gia súc, v.v., bất kể chúng có được chế biến thành viên nén hay không (các loại thức ăn thực vật khác))</t>
  </si>
  <si>
    <t>以除紫苜蓿外的禾本科和豆科为主的多种混合天然饲草(三叶草、驴喜豆等，不论是否制成团粒(其他饲草，天然饲草除外))</t>
  </si>
  <si>
    <t>Nhiều loại thức ăn thô tự nhiên hỗn hợp, chủ yếu là cỏ và cây họ đậu (trừ cỏ linh lăng, ví dụ như cỏ ba lá và cây rum, bất kể chúng có được chế biến thành viên nén hay không (các loại thức ăn thô khác, không bao gồm thức ăn thô tự nhiên)).</t>
  </si>
  <si>
    <t>以除紫苜蓿外的禾本科和豆科为主的多种混合天然饲草(三叶草、驴喜豆等，不论是否制成团粒(饲用植物颗粒和植物粉))</t>
  </si>
  <si>
    <t>Nhiều loại thức ăn thô tự nhiên hỗn hợp, chủ yếu gồm cỏ và cây họ đậu (trừ cỏ linh lăng), bao gồm cỏ ba lá, đậu hyacinth, v.v., có thể được chế biến thành viên nén hoặc không (viên nén thực vật và bột thực vật).</t>
  </si>
  <si>
    <t>以除紫苜蓿外的禾本科和豆科为主的多种混合天然饲草(三叶草、驴喜豆等，不论是否制成团粒(其他植物饲料))</t>
  </si>
  <si>
    <t>Nhiều loại thức ăn thô tự nhiên hỗn hợp, chủ yếu là cỏ và cây họ đậu (không bao gồm cỏ linh lăng, bao gồm cỏ ba lá, đậu hyacinth, v.v., bất kể chúng có được chế biến thành viên nén hay không (các loại thức ăn thực vật khác)).</t>
  </si>
  <si>
    <t>以除紫苜蓿外的禾本科和豆科为主的多种混合天然饲草(天然饲草)</t>
  </si>
  <si>
    <t>Một hỗn hợp các loại cỏ thức ăn gia súc tự nhiên, chủ yếu bao gồm cỏ và cây họ đậu (trừ cỏ linh lăng).</t>
  </si>
  <si>
    <t>芫菁甘蓝.饲料甜菜.其他植物饲料(包括饲料用根.干草.三叶草.驴喜豆等，不论是否制成团粒)(其他未列明饲草)</t>
  </si>
  <si>
    <t>Cải củ. Củ dền làm thức ăn gia súc. Các loại thức ăn thực vật khác (bao gồm rễ cây thức ăn gia súc, cỏ khô, cỏ ba lá, đậu lăng, v.v., dù có được ép thành viên hay không) (các loại thức ăn gia súc khác không được liệt kê).</t>
  </si>
  <si>
    <t>芫菁甘蓝.饲料甜菜.其他植物饲料(包括饲料用根.干草.三叶草.驴喜豆等，不论是否制成团粒)(饲用植物颗粒和植物粉)</t>
  </si>
  <si>
    <t>Cải củ, củ dền và các loại thức ăn thực vật khác (bao gồm rễ cây, cỏ khô, cỏ ba lá và đậu lăng, dù có được ép thành viên hay không) (viên thức ăn thực vật và bột thực vật).</t>
  </si>
  <si>
    <t>芫菁甘蓝.饲料甜菜.其他植物饲料(包括饲料用根.干草.三叶草.驴喜豆等，不论是否制成团粒)(其他植物饲料)</t>
  </si>
  <si>
    <t>Cải củ, củ dền làm thức ăn gia súc, các loại thức ăn thực vật khác (bao gồm rễ cây làm thức ăn gia súc, cỏ khô, cỏ ba lá, đậu lăng, v.v., dù có được ép thành viên hay không) (các loại thức ăn thực vật khác)</t>
  </si>
  <si>
    <t>芫菁甘蓝.饲料甜菜.其他植物饲料(包括饲料用根.干草.三叶草.驴喜豆等，不论是否制成团粒)(梯牧草)</t>
  </si>
  <si>
    <t>Cải củ, củ dền và các loại thức ăn thực vật khác (bao gồm rễ cây thức ăn gia súc, cỏ khô, cỏ ba lá và đậu lăng, dù có được ép thành viên hay không) (cỏ khô Tiras).</t>
  </si>
  <si>
    <t>芫菁甘蓝.饲料甜菜.其他植物饲料(包括饲料用根.干草.三叶草.驴喜豆等，不论是否制成团粒)(羊草)</t>
  </si>
  <si>
    <t>Cải củ, củ dền, các loại thức ăn thực vật khác (bao gồm rễ cây, cỏ khô, cỏ ba lá, thức ăn cho lừa, v.v., dù có dạng viên hay không) (cỏ cừu)</t>
  </si>
  <si>
    <t>芫菁甘蓝.饲料甜菜.其他植物饲料(包括饲料用根.干草.三叶草.驴喜豆等，不论是否制成团粒)(小叶章)</t>
  </si>
  <si>
    <t>Cải củ, củ dền và các loại thức ăn thực vật khác (bao gồm rễ cây, cỏ khô, cỏ ba lá và đậu lăng, dù đã được ép viên hay chưa) (Cỏ ba lá nhỏ)</t>
  </si>
  <si>
    <t>芫菁甘蓝.饲料甜菜.其他植物饲料(包括饲料用根.干草.三叶草.驴喜豆等，不论是否制成团粒)(狼尾草)</t>
  </si>
  <si>
    <t>Cải củ, củ dền, các loại thức ăn thực vật khác (bao gồm rễ cây, cỏ khô, cỏ ba lá, cây cói, v.v., dù có dạng viên hay không) (cỏ đuôi cáo)</t>
  </si>
  <si>
    <t>芫菁甘蓝.饲料甜菜.其他植物饲料(包括饲料用根.干草.三叶草.驴喜豆等，不论是否制成团粒)(碱草)</t>
  </si>
  <si>
    <t>Cải củ, củ dền, các loại thức ăn thực vật khác (bao gồm rễ cây, cỏ khô, cỏ ba lá, đậu lăng, v.v., dù có dạng viên hay không) (cỏ kiềm)</t>
  </si>
  <si>
    <t>玉米糠、麸及其他残渣</t>
  </si>
  <si>
    <t>Cám ngô, cám lúa mì và các chất cặn bã khác</t>
  </si>
  <si>
    <t>小麦糠、麸及其他残渣(饲用麦麸)</t>
  </si>
  <si>
    <t>Cám lúa mì, cám lúa mì và các chất cặn bã khác (cám lúa mì dùng làm thức ăn chăn nuôi)</t>
  </si>
  <si>
    <t>小麦糠、麸及其他残渣(其他饲用加工植物蛋白)</t>
  </si>
  <si>
    <t>Cám lúa mì, cám lúa mì và các chất cặn bã khác (các loại protein thực vật đã qua chế biến khác dùng làm thức ăn chăn nuôi)</t>
  </si>
  <si>
    <t>其他谷物糠、麸及其他残渣(饲用米糠)</t>
  </si>
  <si>
    <t>Cám ngũ cốc khác, cám lúa mì và các chất cặn bã khác (cám gạo dùng làm thức ăn chăn nuôi)</t>
  </si>
  <si>
    <t>其他谷物糠、麸及其他残渣(其他饲用加工植物蛋白)</t>
  </si>
  <si>
    <t>Cám ngũ cốc khác, gluten và các chất cặn khác (các loại protein thực vật đã qua chế biến khác dùng làm thức ăn chăn nuôi)</t>
  </si>
  <si>
    <t>其他谷物糠、麸及其他残渣(米糠粕)</t>
  </si>
  <si>
    <t>Cám ngũ cốc khác, gluten và các chất cặn khác (bột cám gạo)</t>
  </si>
  <si>
    <t>豆类植物糠、麸及其他残渣</t>
  </si>
  <si>
    <t>Cám, vỏ trấu và các chất cặn bã khác từ cây họ đậu</t>
  </si>
  <si>
    <t>制造淀粉过程中的残渣及类似品(其他饲用加工植物蛋白，木薯渣除外)</t>
  </si>
  <si>
    <t>Các chất cặn bã và sản phẩm tương tự từ quá trình sản xuất tinh bột (không bao gồm các loại protein thực vật đã qua chế biến khác dùng làm thức ăn chăn nuôi, bã sắn).</t>
  </si>
  <si>
    <t>制造淀粉过程中的残渣及类似品(其他植物饲料)</t>
  </si>
  <si>
    <t>Chất thải và các sản phẩm tương tự từ quá trình sản xuất tinh bột (các loại thức ăn chăn nuôi có nguồn gốc thực vật khác)</t>
  </si>
  <si>
    <t>制造淀粉过程中的残渣及类似品(木薯渣)</t>
  </si>
  <si>
    <t>Chất thải và các sản phẩm tương tự từ quá trình sản xuất tinh bột (bã sắn)</t>
  </si>
  <si>
    <t>甜菜渣、甘蔗渣及类似残渣(饲用甜菜粕)</t>
  </si>
  <si>
    <t>Bã củ dền, bã mía và các chất thải tương tự (bột củ dền dùng làm thức ăn chăn nuôi)</t>
  </si>
  <si>
    <t>甜菜渣、甘蔗渣及类似残渣(其他饲用加工植物蛋白)</t>
  </si>
  <si>
    <t>Bã củ cải đường, bã mía và các chất cặn bã tương tự (các loại protein thực vật đã qua chế biến khác dùng làm thức ăn chăn nuôi)</t>
  </si>
  <si>
    <t>干玉米酒糟</t>
  </si>
  <si>
    <t>Bã ngô khô sau quá trình chưng cất</t>
  </si>
  <si>
    <t>其他玉米酒糟</t>
  </si>
  <si>
    <t>Các loại ngũ cốc chưng cất từ ​​ngô khác</t>
  </si>
  <si>
    <t>其他酿造及蒸馏过程中的糟粕及残渣</t>
  </si>
  <si>
    <t>Các sản phẩm phụ và chất cặn khác từ quá trình sản xuất bia và chưng cất.</t>
  </si>
  <si>
    <t>提炼豆油所得的油渣饼(豆饼)(饲用)</t>
  </si>
  <si>
    <t>Bã đậu nành (bã dầu) thu được từ quá trình tinh chế dầu đậu nành (dùng làm thức ăn chăn nuôi)</t>
  </si>
  <si>
    <t>提炼豆油所得的其他固体残渣(不论是否研磨或制成团)(饲用豆粕)</t>
  </si>
  <si>
    <t>Các chất cặn rắn khác thu được từ quá trình tinh chế dầu đậu nành (dù đã được nghiền hoặc tạo thành cục hay chưa) (bột đậu nành dùng làm thức ăn chăn nuôi)</t>
  </si>
  <si>
    <t>提炼豆油所得的其他固体残渣(不论是否研磨或制成团)(饲用大豆蛋白粉)</t>
  </si>
  <si>
    <t>Các chất cặn rắn khác thu được từ quá trình tinh chế dầu đậu nành (dưới dạng bột hoặc viên nén) (Bột protein đậu nành dùng làm thức ăn chăn nuôi)</t>
  </si>
  <si>
    <t>提炼花生油所得的油渣饼及其他固体残渣</t>
  </si>
  <si>
    <t>Bã dầu và các chất cặn rắn khác thu được từ quá trình tinh chế dầu lạc.</t>
  </si>
  <si>
    <t>棉子油渣饼及固体残渣(不论是否碾磨或制成团粒)</t>
  </si>
  <si>
    <t>Bã dầu hạt bông và cặn rắn (dù ở dạng nghiền hay dạng hạt).</t>
  </si>
  <si>
    <t>亚麻子油渣饼及固体残渣(不论是否碾磨或制成团粒)</t>
  </si>
  <si>
    <t>Bã dầu hạt lanh và cặn rắn (dù đã được xay hoặc nghiền nhỏ hay chưa).</t>
  </si>
  <si>
    <t>葵花子油渣饼及固体残渣(不论是否碾磨或制成团粒)</t>
  </si>
  <si>
    <t>Bã dầu hạt hướng dương và cặn rắn (dù ở dạng nghiền hay dạng hạt).</t>
  </si>
  <si>
    <t>低芥子酸油菜子油渣饼及固体残渣(不论是否碾磨或制成团粒)</t>
  </si>
  <si>
    <t>Bã dầu hạt cải có hàm lượng sinic thấp và cặn rắn (cho dù ở dạng nghiền hay dạng hạt).</t>
  </si>
  <si>
    <t>其他油菜子油渣饼及固体残渣(不论是否碾磨或制成团粒)</t>
  </si>
  <si>
    <t>Các loại bã và chất rắn khác từ dầu hạt cải (dù đã được nghiền hoặc tạo hạt hay chưa).</t>
  </si>
  <si>
    <t>濒危棕榈果或濒危棕榈仁油渣饼及固体残渣(不论是否碾磨或制成团粒)</t>
  </si>
  <si>
    <t>Bã và chất rắn còn sót lại từ quả cọ hoặc dầu hạt cọ thuộc loài nguy cấp (dù đã được nghiền hoặc tạo hạt hay chưa).</t>
  </si>
  <si>
    <t>其他棕榈果或其他棕榈仁油渣饼及固体残渣(不论是否碾磨或制成团粒)</t>
  </si>
  <si>
    <t>Các loại bã và chất rắn còn sót lại từ quá trình sản xuất dầu quả cọ hoặc dầu hạt cọ (cho dù đã được nghiền hoặc tạo hạt hay chưa).</t>
  </si>
  <si>
    <t>其他油渣饼及固体残渣(税目2304或2305以外的提炼植物或微生物油脂所得的,不论是否碾磨或制成团粒)(饲用芝麻饼、粕)</t>
  </si>
  <si>
    <t>Các loại bã dầu và chất rắn khác (có nguồn gốc từ quá trình chiết xuất dầu thực vật hoặc dầu vi sinh vật, trừ các loại thuộc nhóm 2304 hoặc 2305, dù đã được nghiền hoặc ép viên hay chưa) (bã và bột mè dùng làm thức ăn chăn nuôi)</t>
  </si>
  <si>
    <t>其他油渣饼及固体残渣(税目2304或2305以外的提炼植物或微生物油脂所得的,不论是否碾磨或制成团粒)(其他饲用加工植物蛋白)</t>
  </si>
  <si>
    <t>Các loại bã dầu và chất rắn khác (có nguồn gốc từ quá trình chiết xuất dầu thực vật hoặc dầu vi sinh vật không thuộc nhóm 2304 hoặc 2305, dù đã được nghiền hoặc ép viên hay chưa) (các loại protein thực vật đã qua chế biến khác dùng làm thức ăn chăn nuôi)</t>
  </si>
  <si>
    <t>动物饲料用的其他植物产品(包括废料、残渣及副产品)(饲用苜蓿草)</t>
  </si>
  <si>
    <t>Các sản phẩm thực vật khác dùng làm thức ăn chăn nuôi (bao gồm chất thải, chất cặn bã và phụ phẩm) (cỏ linh lăng khô)</t>
  </si>
  <si>
    <t>动物饲料用的其他植物产品(包括废料、残渣及副产品)(饲用燕麦草)</t>
  </si>
  <si>
    <t>Các sản phẩm thực vật khác dùng làm thức ăn chăn nuôi (bao gồm chất thải, cặn bã và phụ phẩm) (ví dụ: cỏ khô yến mạch)</t>
  </si>
  <si>
    <t>动物饲料用的其他植物产品(包括废料、残渣及副产品)(其他饲草)</t>
  </si>
  <si>
    <t>Các sản phẩm thực vật khác dùng làm thức ăn chăn nuôi (bao gồm chất thải, cặn bã và phụ phẩm) (thức ăn thô xanh khác)</t>
  </si>
  <si>
    <t>动物饲料用的其他植物产品(包括废料、残渣及副产品)(饲用青贮)</t>
  </si>
  <si>
    <t>Các sản phẩm thực vật khác được sử dụng trong thức ăn chăn nuôi (bao gồm chất thải, cặn bã và phụ phẩm) (thức ăn ủ chua)</t>
  </si>
  <si>
    <t>动物饲料用的其他植物产品(包括废料、残渣及副产品)(辣椒粕)</t>
  </si>
  <si>
    <t>Các sản phẩm thực vật khác dùng làm thức ăn chăn nuôi (bao gồm chất thải, cặn bã và phụ phẩm) (bột ớt)</t>
  </si>
  <si>
    <t>动物饲料用的其他植物产品(包括废料、残渣及副产品)(榴莲粕)</t>
  </si>
  <si>
    <t>Các sản phẩm thực vật khác dùng làm thức ăn chăn nuôi (bao gồm chất thải, cặn bã và phụ phẩm) (bột sầu riêng)</t>
  </si>
  <si>
    <t>动物饲料用的其他植物产品(包括废料、残渣及副产品)(扁桃仁粕)</t>
  </si>
  <si>
    <t>Các sản phẩm thực vật khác được sử dụng trong thức ăn chăn nuôi (bao gồm chất thải, cặn bã và phụ phẩm) (bột hạnh nhân)</t>
  </si>
  <si>
    <t>动物饲料用的其他植物产品(包括废料、残渣及副产品)(橙纤维颗粒)</t>
  </si>
  <si>
    <t>Các sản phẩm thực vật khác dùng làm thức ăn chăn nuôi (bao gồm chất thải, cặn bã và phụ phẩm) (viên xơ cam)</t>
  </si>
  <si>
    <t>动物饲料用的其他植物产品（包括废料、残渣及副产品）（饲用稻草）</t>
  </si>
  <si>
    <t>Các sản phẩm thực vật khác dùng làm thức ăn chăn nuôi (bao gồm chất thải, cặn bã và phụ phẩm) (rơm làm thức ăn chăn nuôi)</t>
  </si>
  <si>
    <t>其他谷物细粉(饲用大麦粉)</t>
  </si>
  <si>
    <t>Các loại bột ngũ cốc khác (bột kiều mạch dùng làm thức ăn chăn nuôi)</t>
  </si>
  <si>
    <t>其他谷物团粒(饲用大麦粉)</t>
  </si>
  <si>
    <t>Các loại viên nén ngũ cốc khác (bột lúa mạch dùng làm thức ăn chăn nuôi)</t>
  </si>
  <si>
    <t>经其他加工的大麦(饲用大麦粉)</t>
  </si>
  <si>
    <t>Lúa mạch đã qua chế biến thêm (bột lúa mạch làm thức ăn chăn nuôi)</t>
  </si>
  <si>
    <t>芫菁甘蓝.饲料甜菜.其他植物饲料(包括饲料用根.干草.三叶草.驴喜豆等，不论是否制成团粒)(虎尾草)</t>
  </si>
  <si>
    <t>Cải củ, củ dền, các loại thức ăn thực vật khác (bao gồm rễ cây, cỏ khô, cỏ ba lá, cây cói, v.v., dù đã được ép thành viên hay chưa) (Cỏ đuôi hổ)</t>
  </si>
  <si>
    <t>椰子或干椰肉油渣饼及固体残渣(不论是否碾磨或制成团粒)(非食品原料用)</t>
  </si>
  <si>
    <t>Bã dừa hoặc cùi dừa khô và các chất cặn rắn (dạng xay hoặc dạng hạt) (đối với các nguyên liệu không phải thực phẩm)</t>
  </si>
  <si>
    <t>其他油渣饼及固体残渣(税目2304或2305以外的提炼植物或微生物油脂所得的,不论是否碾磨或制成团粒)(饲用红花籽粕)</t>
  </si>
  <si>
    <t>Các loại bã dầu và chất rắn khác (có nguồn gốc từ quá trình chiết xuất dầu thực vật hoặc dầu vi sinh vật, trừ các loại thuộc nhóm 2304 hoặc 2305, dù đã được nghiền hoặc ép viên hay chưa) (bột hạt cây rum dùng làm thức ăn chăn nuôi)</t>
  </si>
  <si>
    <t>其他油渣饼及固体残渣（税目2304或2305以外的提炼植物或微生物油脂所得的,不论是否碾磨或制成团粒）（橄榄粕）</t>
  </si>
  <si>
    <t>Các loại bã dầu và chất rắn khác (thu được từ quá trình chiết xuất dầu thực vật hoặc dầu vi sinh vật không thuộc nhóm 2304 hoặc 2305, dù đã được nghiền hoặc tạo hạt hay chưa) (bã ô liu)</t>
  </si>
  <si>
    <t>动物饲料用的其他植物产品(包括废料、残渣及副产品)(饲用扁桃壳颗粒)</t>
  </si>
  <si>
    <t>Các sản phẩm thực vật khác dùng làm thức ăn chăn nuôi (bao gồm chất thải, cặn bã và phụ phẩm) (viên nén vỏ hạnh nhân dùng làm thức ăn chăn nuôi)</t>
  </si>
  <si>
    <t>加工用植物产品（含生咖啡、可可、甜叶菊、凉粉草）(Sản phẩm thực vật chế biến (bao gồm cà phê nhân, ca cao, cỏ ngọt, đậu thạch)</t>
  </si>
  <si>
    <t>未浸除咖啡碱的未焙炒咖啡(提取(晒干的除外)、压榨、烹制、烘焙、冻干、脱水、裹糖屑、发酵、冷冻(经漂汤和杀青，并在-18度以下冷冻)、浸酸、腌渍、炒制等工艺进行加工处理的)</t>
  </si>
  <si>
    <t>Cà phê chưa rang chưa khử caffeine (được chế biến qua các bước chiết xuất (trừ cà phê phơi nắng), ép, pha, rang, sấy đông khô, khử nước, phủ đường, lên men, đông lạnh (sau khi rửa và chần, và đông lạnh dưới -18 độ C), chiết xuất axit, ngâm, rang, v.v.)</t>
  </si>
  <si>
    <t>未浸除咖啡碱的未焙炒咖啡(其他工艺)</t>
  </si>
  <si>
    <t>Cà phê chưa rang (hoặc các phương pháp chế biến khác) không loại bỏ caffeine.</t>
  </si>
  <si>
    <t>已浸除咖啡碱的未焙炒咖啡(提取(晒干的除外)、压榨、烹制、烘焙、冻干、脱水、裹糖屑、发酵、冷冻(经漂汤和杀青，并在-18度以下冷冻)、浸酸、腌渍、炒制等工艺进行加工处理的)</t>
  </si>
  <si>
    <t>Cà phê chưa rang đã được khử caffeine (qua các quy trình chiết xuất (trừ cà phê phơi nắng), ép, pha, rang, sấy đông khô, khử nước, phủ đường, lên men, đông lạnh (sau khi rửa và chần, và đông lạnh dưới -18 độ C), ngâm axit, muối chua, rang, v.v.)</t>
  </si>
  <si>
    <t>已浸除咖啡碱的未焙炒咖啡(其他工艺)</t>
  </si>
  <si>
    <t>Cà phê chưa rang (hoặc các phương pháp chế biến khác) đã được loại bỏ caffeine bằng cách ngâm.</t>
  </si>
  <si>
    <t>甜叶菊叶</t>
  </si>
  <si>
    <t>Lá Stevia</t>
  </si>
  <si>
    <t>其他供人食用果核、仁及植物产品(包括未焙制的菊苣根)（(凉粉草(其他工艺)）</t>
  </si>
  <si>
    <t>Các loại hạt, nhân và sản phẩm thực vật ăn được khác (bao gồm cả rễ rau diếp xoăn chưa rang) (Mesona chinensis (chế biến khác))</t>
  </si>
  <si>
    <t>其他供人食用果核、仁及植物产品(包括未焙制的菊苣根)（(凉粉草(提取(晒干的除外)、压榨、烹制、烘焙、冻干、脱水、裹糖屑、发酵、冷冻(经漂汤和杀青，并在-18度以下冷冻)、浸酸、腌渍、炒制等工艺进行加工处理的)）</t>
  </si>
  <si>
    <t>Các loại hạt, nhân và sản phẩm thực vật ăn được khác (bao gồm cả rễ rau diếp xoăn chưa rang) (được chế biến bằng cách chiết xuất (trừ phơi nắng), ép, nấu, nướng, sấy đông khô, khử nước, phủ đường, lên men, đông lạnh (sau khi rửa sạch và chần, và đông lạnh dưới -18 độ C), ngâm chua, ướp muối và xào).</t>
  </si>
  <si>
    <t>生或焙炒的整颗或破碎的可可豆（(生的(提取(晒干的除外)、压榨、烹制、烘焙、冻干、脱水、裹糖屑、发酵、冷冻(经漂汤和杀青，并在-18度以下冷冻)、浸酸、腌渍、炒制等工艺进行加工处理的)）</t>
  </si>
  <si>
    <t>Hạt cacao nguyên hạt hoặc vỡ, sống hoặc rang (hạt sống được chế biến qua các công đoạn chiết xuất (trừ hạt phơi nắng), ép, nấu, rang, sấy đông khô, khử nước, phủ đường, lên men, đông lạnh (sau khi rửa và chần, và đông lạnh dưới -18 độ C), ngâm chua, ướp, rang, v.v.)</t>
  </si>
  <si>
    <t>生或焙炒的整颗或破碎的可可豆（(生的（其他工艺)）</t>
  </si>
  <si>
    <t>Hạt cacao nguyên hạt hoặc vỡ, sống hoặc rang (sống (các quy trình khác))</t>
  </si>
  <si>
    <t>新鲜水果 (trái cây tươi)</t>
  </si>
  <si>
    <t>鲜的未去内壳(内果皮)椰子(椰青)</t>
  </si>
  <si>
    <t>Dừa tươi (dừa non) còn nguyên vỏ trong.</t>
  </si>
  <si>
    <t>鲜的未去内壳(内果皮)椰子(椰青和加工用去皮老椰子除外)</t>
  </si>
  <si>
    <t>Dừa tươi còn nguyên lớp vỏ bên trong (không bao gồm dừa non và dừa chín đã bóc vỏ để chế biến).</t>
  </si>
  <si>
    <t>其他鲜椰子</t>
  </si>
  <si>
    <t>Các loại dừa tươi khác</t>
  </si>
  <si>
    <t>鲜的槟榔果(不论是否去壳或去皮)</t>
  </si>
  <si>
    <t>Hạt cau tươi (đã bóc vỏ hoặc chưa bóc vỏ)</t>
  </si>
  <si>
    <t>鲜或干的芭蕉(鲜芭蕉)</t>
  </si>
  <si>
    <t>Chuối tươi hoặc chuối khô (chuối tươi)</t>
  </si>
  <si>
    <t>鲜或干的香蕉(鲜香蕉，替代种植除外)</t>
  </si>
  <si>
    <t>Chuối tươi hoặc chuối khô (không bao gồm chuối tươi được trồng theo phương thức canh tác thay thế).</t>
  </si>
  <si>
    <t>鲜或干的香蕉(鲜香蕉，替代种植)</t>
  </si>
  <si>
    <t>Chuối tươi hoặc chuối khô (chuối tươi, các loại cây trồng khác)</t>
  </si>
  <si>
    <t>鲜或干的椰枣(新鲜椰枣)</t>
  </si>
  <si>
    <t>Chà là tươi hoặc chà là khô (chà là tươi)</t>
  </si>
  <si>
    <t>鲜或干的无花果(鲜的无花果)</t>
  </si>
  <si>
    <t>Quả sung tươi hoặc khô (sung tươi)</t>
  </si>
  <si>
    <t>鲜菠萝</t>
  </si>
  <si>
    <t>Dứa tươi</t>
  </si>
  <si>
    <t>鲜或干的鳄梨(鲜的鳄梨)</t>
  </si>
  <si>
    <t>Bơ tươi hoặc bơ khô (bơ tươi)</t>
  </si>
  <si>
    <t>鲜番石榴</t>
  </si>
  <si>
    <t>Ổi tươi</t>
  </si>
  <si>
    <t>鲜芒果</t>
  </si>
  <si>
    <t>Xoài tươi</t>
  </si>
  <si>
    <t>鲜或干的山竹果(鲜的山竹果)</t>
  </si>
  <si>
    <t>Măng cụt tươi hoặc khô (măng cụt tươi)</t>
  </si>
  <si>
    <t>鲜或干的橙(鲜的橙)</t>
  </si>
  <si>
    <t>Cam tươi hoặc cam khô (cam tươi)</t>
  </si>
  <si>
    <t>鲜或干的蕉柑(鲜的蕉柑)</t>
  </si>
  <si>
    <t>Quýt tươi hoặc quýt khô (quýt tươi)</t>
  </si>
  <si>
    <t>鲜或干的柑橘(包括小蜜橘及萨摩蜜柑橘)(鲜的柑橘)</t>
  </si>
  <si>
    <t>Các loại trái cây họ cam quýt tươi hoặc khô (bao gồm quýt mandarin và quýt Satsuma) (trái cây họ cam quýt tươi)</t>
  </si>
  <si>
    <t>鲜或干的克里曼丁橘(鲜的克里曼丁橘)</t>
  </si>
  <si>
    <t>Quýt Clementine tươi hoặc khô (quýt Clementine tươi)</t>
  </si>
  <si>
    <t>鲜或干的韦尔金橘及其他类似的杂交柑橘(鲜的韦尔金橘及其他类似的杂交柑橘)</t>
  </si>
  <si>
    <t>Quýt Welch tươi hoặc khô và các loại trái cây họ cam quýt lai tương tự khác (quýt Welch tươi và các loại trái cây họ cam quýt lai tương tự khác)</t>
  </si>
  <si>
    <t>鲜的葡萄柚及柚(柚)</t>
  </si>
  <si>
    <t>Bưởi tươi và bưởi chùm.</t>
  </si>
  <si>
    <t>鲜的葡萄柚及柚(葡萄柚)</t>
  </si>
  <si>
    <t>Bưởi tươi và bưởi chùm</t>
  </si>
  <si>
    <t>鲜或干的柠檬及酸橙(鲜的柠檬)</t>
  </si>
  <si>
    <t>Chanh tươi hoặc chanh khô (chanh tươi)</t>
  </si>
  <si>
    <t>鲜或干的柠檬及酸橙(鲜的酸橙)</t>
  </si>
  <si>
    <t>鲜或干的其他柑橘属水果(鲜的其他柑桔)</t>
  </si>
  <si>
    <t>Các loại trái cây họ cam quýt khác, tươi hoặc khô (các loại trái cây họ cam quýt tươi khác)</t>
  </si>
  <si>
    <t>鲜或干的柠檬及酸橙(鲜的莱檬)</t>
  </si>
  <si>
    <t>鲜或干的柠檬及酸橙(鲜的塔西提莱檬)</t>
  </si>
  <si>
    <t>Chanh tươi hoặc chanh khô (chanh tươi Tahiti)</t>
  </si>
  <si>
    <t>鲜或干的其他柑橘属水果（其他佛手）</t>
  </si>
  <si>
    <t>Các loại trái cây họ cam quýt tươi hoặc khô khác (các loại trái cây họ cam quýt Phật Thủ khác)</t>
  </si>
  <si>
    <t>鲜葡萄</t>
  </si>
  <si>
    <t>Nho tươi</t>
  </si>
  <si>
    <t>鲜西瓜(替代种植)</t>
  </si>
  <si>
    <t>Dưa hấu tươi (loại cây trồng thay thế)</t>
  </si>
  <si>
    <t>鲜西瓜(替代种植除外)</t>
  </si>
  <si>
    <t>Dưa hấu tươi (không bao gồm các loại cây trồng khác)</t>
  </si>
  <si>
    <t>鲜哈密瓜</t>
  </si>
  <si>
    <t>Dưa Hami tươi</t>
  </si>
  <si>
    <t>鲜罗马甜瓜及加勒比甜瓜</t>
  </si>
  <si>
    <t>Dưa La Mã tươi và dưa vùng Caribe</t>
  </si>
  <si>
    <t>其他鲜甜瓜(其他甜瓜)</t>
  </si>
  <si>
    <t>Các loại dưa tươi khác (các loại dưa khác)</t>
  </si>
  <si>
    <t>其他鲜甜瓜(香瓜)</t>
  </si>
  <si>
    <t>Các loại dưa tươi khác (dưa lưới)</t>
  </si>
  <si>
    <t>鲜番木瓜</t>
  </si>
  <si>
    <t>Đu đủ tươi</t>
  </si>
  <si>
    <t>鲜苹果</t>
  </si>
  <si>
    <t>Táo tươi</t>
  </si>
  <si>
    <t>鲜鸭梨及雪梨(鸭梨)</t>
  </si>
  <si>
    <t>Lê Ya tươi và lê tuyết (lê Ya)</t>
  </si>
  <si>
    <t>鲜鸭梨及雪梨(其它梨)</t>
  </si>
  <si>
    <t>Lê Ya tươi và lê Snow (các loại lê khác)</t>
  </si>
  <si>
    <t>鲜香梨</t>
  </si>
  <si>
    <t>Lê tươi</t>
  </si>
  <si>
    <t>其他鲜梨(砂梨)</t>
  </si>
  <si>
    <t>Các loại lê tươi khác (lê cát)</t>
  </si>
  <si>
    <t>其他鲜梨(其它梨)</t>
  </si>
  <si>
    <t>Các loại lê tươi khác (các loại lê khác)</t>
  </si>
  <si>
    <t>其他鲜梨(西洋梨)</t>
  </si>
  <si>
    <t>Các loại lê tươi khác (lê châu Âu)</t>
  </si>
  <si>
    <t>鲜榅桲</t>
  </si>
  <si>
    <t>Quả mộc qua tươi</t>
  </si>
  <si>
    <t>鲜杏(梅)</t>
  </si>
  <si>
    <t>Quả mơ tươi (hoặc quả mận)</t>
  </si>
  <si>
    <t>其他鲜杏(杏属)</t>
  </si>
  <si>
    <t>Các loại mơ tươi khác (thuộc chi Prunus)</t>
  </si>
  <si>
    <t>鲜欧洲酸樱桃</t>
  </si>
  <si>
    <t>Anh đào chua tươi châu Âu</t>
  </si>
  <si>
    <t>其他鲜樱桃</t>
  </si>
  <si>
    <t>Các loại anh đào tươi khác</t>
  </si>
  <si>
    <t>鲜桃，包括鲜油桃(鲜油桃除外)</t>
  </si>
  <si>
    <t>Đào tươi, bao gồm cả đào xuân đào tươi (trừ đào xuân đào tươi).</t>
  </si>
  <si>
    <t>鲜桃，包括鲜油桃(鲜油桃)</t>
  </si>
  <si>
    <t>Đào tươi, bao gồm cả đào xuân đào tươi.</t>
  </si>
  <si>
    <t>鲜梅(樱桃李)</t>
  </si>
  <si>
    <t>Mận tươi (mận anh đào)</t>
  </si>
  <si>
    <t>其他鲜李子及黑刺李</t>
  </si>
  <si>
    <t>Các loại mận tươi khác và mận gai.</t>
  </si>
  <si>
    <t>鲜草莓</t>
  </si>
  <si>
    <t>Dâu tây tươi</t>
  </si>
  <si>
    <t>鲜的木莓、黑莓、桑椹及罗甘莓(树莓(木莓))</t>
  </si>
  <si>
    <t>Quả mâm xôi tươi, quả mâm xôi đen, quả dâu tằm và quả mâm xôi rừng.</t>
  </si>
  <si>
    <t>鲜的木莓、黑莓、桑椹及罗甘莓(其他瓜果)</t>
  </si>
  <si>
    <t>Quả mâm xôi tươi, quả dâu đen, quả dâu tằm và quả mâm xôi (và các loại trái cây khác).</t>
  </si>
  <si>
    <t>鲜的黑、白或红的穗醋栗(加仑子)及醋栗</t>
  </si>
  <si>
    <t>Quả lý chua đen, trắng hoặc đỏ tươi và các loại quả lý chua khác.</t>
  </si>
  <si>
    <t>鲜蔓越橘、越橘及其他越橘属植物果实(鲜蔓越橘)</t>
  </si>
  <si>
    <t>Nam việt quất tươi, việt quất và các loại quả Vaccinium khác (nam việt quất tươi)</t>
  </si>
  <si>
    <t>鲜蔓越橘、越橘及其他越橘属植物果实(鲜越橘)</t>
  </si>
  <si>
    <t>Nam việt quất tươi, việt quất và các loại quả Vaccinium khác (việt quất tươi)</t>
  </si>
  <si>
    <t>鲜蔓越橘、越橘及其他越橘属植物果实(鲜蓝莓)</t>
  </si>
  <si>
    <t>Nam việt quất tươi, việt quất và các loại quả việt quất khác (việt quất tươi)</t>
  </si>
  <si>
    <t>鲜蔓越橘、越橘及其他越橘属植物果实(其他越橘属果实)</t>
  </si>
  <si>
    <t>Nam việt quất tươi, việt quất và các loại quả Vaccinium khác (các loại quả Vaccinium khác)</t>
  </si>
  <si>
    <t>鲜猕猴桃</t>
  </si>
  <si>
    <t>Kiwi tươi</t>
  </si>
  <si>
    <t>鲜榴莲</t>
  </si>
  <si>
    <t>Sầu riêng tươi</t>
  </si>
  <si>
    <t>鲜柿子</t>
  </si>
  <si>
    <t>Quả hồng tươi</t>
  </si>
  <si>
    <t>鲜荔枝</t>
  </si>
  <si>
    <t>Vải tươi</t>
  </si>
  <si>
    <t>鲜龙眼</t>
  </si>
  <si>
    <t>Nhãn tươi</t>
  </si>
  <si>
    <t>鲜红毛丹</t>
  </si>
  <si>
    <t>chôm chôm đỏ tươi</t>
  </si>
  <si>
    <t>鲜蕃荔枝</t>
  </si>
  <si>
    <t>Kem tươi</t>
  </si>
  <si>
    <t>鲜杨桃</t>
  </si>
  <si>
    <t>Quả khế tươi</t>
  </si>
  <si>
    <t>鲜莲雾</t>
  </si>
  <si>
    <t>Táo sáp tươi</t>
  </si>
  <si>
    <t>鲜火龙果</t>
  </si>
  <si>
    <t>Thanh long tươi</t>
  </si>
  <si>
    <t>鲜枣(毛叶枣，替代种植)</t>
  </si>
  <si>
    <t>Táo tàu tươi (táo tàu lá lông, cây trồng thay thế)</t>
  </si>
  <si>
    <t>鲜枣(其他)</t>
  </si>
  <si>
    <t>Chà là tươi (loại khác)</t>
  </si>
  <si>
    <t>鲜枣</t>
  </si>
  <si>
    <t>Chà là tươi</t>
  </si>
  <si>
    <t>鲜枇杷</t>
  </si>
  <si>
    <t>其他鲜果(杨梅)</t>
  </si>
  <si>
    <t>Các loại trái cây tươi khác (quả mọng sáp)</t>
  </si>
  <si>
    <t>其他鲜果(巴旦杏(水果))</t>
  </si>
  <si>
    <t>Các loại trái cây tươi khác (hạnh nhân)</t>
  </si>
  <si>
    <t>其他鲜果(山楂)</t>
  </si>
  <si>
    <t>Các loại trái cây tươi khác (quả táo gai)</t>
  </si>
  <si>
    <t>其他鲜果(西番莲，替代种植除外)</t>
  </si>
  <si>
    <t>Các loại trái cây tươi khác (trừ chanh dây và các loại cây trồng thay thế).</t>
  </si>
  <si>
    <t>其他鲜果(石榴)</t>
  </si>
  <si>
    <t>Các loại trái cây tươi khác (quả lựu)</t>
  </si>
  <si>
    <t>其他鲜果(橄榄)</t>
  </si>
  <si>
    <t>Các loại trái cây tươi khác (ô liu)</t>
  </si>
  <si>
    <t>其他鲜果(菠萝蜜)</t>
  </si>
  <si>
    <t>Các loại trái cây tươi khác (mít)</t>
  </si>
  <si>
    <t>其他鲜果(罗望子)</t>
  </si>
  <si>
    <t>Các loại trái cây tươi khác (me)</t>
  </si>
  <si>
    <t>其他鲜果(人心果)</t>
  </si>
  <si>
    <t>Các loại trái cây tươi khác (sapodilla)</t>
  </si>
  <si>
    <t>其他鲜果(蛇皮果)</t>
  </si>
  <si>
    <t>Các loại trái cây tươi khác (quả thanh long)</t>
  </si>
  <si>
    <t>其他鲜果(椰色果)</t>
  </si>
  <si>
    <t>Các loại trái cây tươi khác (quả dừa)</t>
  </si>
  <si>
    <t>其他鲜果(蓝靛果)</t>
  </si>
  <si>
    <t>Các loại trái cây tươi khác (quả kim ngân hoa màu xanh)</t>
  </si>
  <si>
    <t>其他鲜果(鲜木瓜)</t>
  </si>
  <si>
    <t>Các loại trái cây tươi khác (đu đủ tươi)</t>
  </si>
  <si>
    <t>其他鲜果(西番莲，替代种植)</t>
  </si>
  <si>
    <t>Các loại trái cây tươi khác (chanh dây, các loại cây trồng thay thế)</t>
  </si>
  <si>
    <t>其他鲜果(百香果)</t>
  </si>
  <si>
    <t>Các loại trái cây tươi khác (chanh dây)</t>
  </si>
  <si>
    <t>其他鲜果(软枣猕猴桃)</t>
  </si>
  <si>
    <t>Các loại trái cây tươi khác (quả kiwi có thịt mềm)</t>
  </si>
  <si>
    <t>新鲜蔬菜 (rau tươi)</t>
  </si>
  <si>
    <t>非种用休眠的濒危野生百合球茎(不包括人工培植的)</t>
  </si>
  <si>
    <t>Củ hoa huệ dại quý hiếm, không được trồng trọt (không bao gồm các loại được trồng nhân tạo)</t>
  </si>
  <si>
    <t>非种用休眠的其他百合球茎</t>
  </si>
  <si>
    <t>Các củ hoa loa kèn khác ở trạng thái ngủ đông, không được sử dụng để sản xuất hạt giống.</t>
  </si>
  <si>
    <t>鲜或冷藏的番茄</t>
  </si>
  <si>
    <t>Cà chua tươi hoặc ướp lạnh</t>
  </si>
  <si>
    <t>鲜或冷藏的洋葱(种用洋葱除外)</t>
  </si>
  <si>
    <t>Hành tây tươi hoặc hành tây ướp lạnh (trừ hành tây giống).</t>
  </si>
  <si>
    <t>鲜或冷藏的青葱</t>
  </si>
  <si>
    <t>Hành lá tươi hoặc ướp lạnh</t>
  </si>
  <si>
    <t>鲜或冷藏的蒜头(大蒜)</t>
  </si>
  <si>
    <t>Tỏi tươi hoặc tỏi ướp lạnh</t>
  </si>
  <si>
    <t>鲜或冷藏的蒜苔及蒜苗(包括青蒜)(蒜苔)</t>
  </si>
  <si>
    <t>Cành tỏi non hoặc tươi, đã ướp lạnh (bao gồm cả tỏi xanh) (cành tỏi non)</t>
  </si>
  <si>
    <t>鲜或冷藏的蒜苔及蒜苗(包括青蒜)(蒜苗)</t>
  </si>
  <si>
    <t>Cành tỏi non hoặc tươi, và mầm tỏi (bao gồm cả tỏi xanh) (mầm tỏi)</t>
  </si>
  <si>
    <t>鲜或冷藏的蒜苔及蒜苗(包括青蒜)(青蒜)</t>
  </si>
  <si>
    <t>Cành tỏi non hoặc tươi, đã ướp lạnh và mầm tỏi (bao gồm cả tỏi non) (tỏi non)</t>
  </si>
  <si>
    <t>鲜或冷藏的其他大蒜(包括切片、切碎、切丝、捣碎、磨碎、去皮等)</t>
  </si>
  <si>
    <t>Các loại tỏi khác, dù tươi hay đã được bảo quản lạnh (bao gồm tỏi thái lát, băm nhỏ, xé sợi, nghiền nát, xay nhuyễn, bóc vỏ, v.v.).</t>
  </si>
  <si>
    <t>鲜或冷藏的韭葱</t>
  </si>
  <si>
    <t>Tỏi tây tươi hoặc ướp lạnh</t>
  </si>
  <si>
    <t>鲜或冷藏的大葱</t>
  </si>
  <si>
    <t>Hành lá tươi hoặc hành lá ướp lạnh</t>
  </si>
  <si>
    <t>鲜或冷藏的其他葱属蔬菜(分葱)</t>
  </si>
  <si>
    <t>Các loại rau thuộc họ hành khác (tươi hoặc ướp lạnh)</t>
  </si>
  <si>
    <t>鲜或冷藏的其他葱属蔬菜(荞头)</t>
  </si>
  <si>
    <t>Các loại rau thuộc họ hành khác (hành tím) tươi hoặc ướp lạnh.</t>
  </si>
  <si>
    <t>鲜或冷藏的其他葱属蔬菜(分葱、荞头除外)</t>
  </si>
  <si>
    <t>Các loại rau thuộc họ hành khác (trừ hành tím và hành lá), dù tươi hay ướp lạnh.</t>
  </si>
  <si>
    <t>鲜或冷的菜花(花椰菜)</t>
  </si>
  <si>
    <t>Bông cải xanh tươi hoặc ướp lạnh</t>
  </si>
  <si>
    <t>鲜或冷的硬花甘蓝</t>
  </si>
  <si>
    <t>Súp lơ tươi hoặc súp lơ trắng ướp lạnh</t>
  </si>
  <si>
    <t>鲜或冷的西兰花</t>
  </si>
  <si>
    <t>鲜或冷藏的抱子甘蓝</t>
  </si>
  <si>
    <t>Bắp cải Brussels tươi hoặc ướp lạnh</t>
  </si>
  <si>
    <t>鲜或冷藏的卷心菜(学名结球甘蓝，又名圆白菜、洋白菜，属十字花科芸苔属甘蓝变种)</t>
  </si>
  <si>
    <t>Bắp cải tươi hoặc ướp lạnh (tên khoa học: Brassica oleracea, còn được gọi là bắp cải tròn hoặc bắp cải ngoại, một giống của Brassica oleracea thuộc họ Brassicaceae).</t>
  </si>
  <si>
    <t>鲜、冷其他甘蓝(羽衣甘蓝)</t>
  </si>
  <si>
    <t>Các loại cải xoăn khác (bông cải xanh) tươi và ướp lạnh.</t>
  </si>
  <si>
    <t>鲜、冷其他甘蓝(芥蓝)</t>
  </si>
  <si>
    <t>Các loại cải xoăn khác (cải xoăn Trung Quốc) tươi và ướp lạnh.</t>
  </si>
  <si>
    <t>鲜、冷其他甘蓝(羽衣甘蓝、芥蓝除外)</t>
  </si>
  <si>
    <t>Các loại bắp cải tươi và ướp lạnh khác (trừ cải xoăn và cải thảo)</t>
  </si>
  <si>
    <t>鲜或冷藏的其他食用芥菜类蔬菜</t>
  </si>
  <si>
    <t>Các loại rau cải bẹ xanh ăn được khác, dùng tươi hoặc ướp lạnh.</t>
  </si>
  <si>
    <t>鲜或冷藏的结球莴苣(包心生菜)</t>
  </si>
  <si>
    <t>Rau xà lách tươi hoặc ướp lạnh (xà lách cuống)</t>
  </si>
  <si>
    <t>鲜或冷藏的其他莴苣(莴苣)</t>
  </si>
  <si>
    <t>Các loại rau diếp khác (tươi hoặc ướp lạnh)</t>
  </si>
  <si>
    <t>鲜或冷藏的其他莴苣(莴苣除外)</t>
  </si>
  <si>
    <t>Các loại rau diếp khác, dù tươi hay ướp lạnh (trừ rau diếp romaine).</t>
  </si>
  <si>
    <t>鲜或冷藏的维特罗夫菊苣</t>
  </si>
  <si>
    <t>Rau diếp xoăn Viterover tươi hoặc ướp lạnh</t>
  </si>
  <si>
    <t>鲜或冷藏的其他菊苣</t>
  </si>
  <si>
    <t>Các loại rau diếp xoăn khác, tươi hoặc ướp lạnh.</t>
  </si>
  <si>
    <t>鲜、冷胡萝卜</t>
  </si>
  <si>
    <t>Cà rốt tươi và ướp lạnh</t>
  </si>
  <si>
    <t>鲜或冷藏的芜菁</t>
  </si>
  <si>
    <t>Củ cải tươi hoặc ướp lạnh</t>
  </si>
  <si>
    <t>鲜或冷藏的萝卜及类似食用根茎(包括色拉甜菜根、婆罗门参、块根芹)(小萝卜)</t>
  </si>
  <si>
    <t>Củ cải tươi hoặc ướp lạnh và các loại rau củ ăn được tương tự (bao gồm củ dền, nhân sâm và cần tây) (củ cải nhỏ)</t>
  </si>
  <si>
    <t>鲜或冷藏的萝卜及类似食用根茎(包括色拉甜菜根、婆罗门参、块根芹)(萝卜)</t>
  </si>
  <si>
    <t>Củ cải tươi hoặc ướp lạnh và các loại rau củ ăn được tương tự (bao gồm củ dền, nhân sâm và cần tây) (củ cải)</t>
  </si>
  <si>
    <t>鲜或冷藏的小萝卜及类似食用根茎(包括色拉甜菜根、婆罗门参、块根芹)(其他鲜或冷藏的小萝卜及类似食用根茎)</t>
  </si>
  <si>
    <t>Củ cải non tươi hoặc ướp lạnh và các loại rau củ ăn được tương tự (bao gồm củ dền trộn salad, nhân sâm và cần tây) (các loại củ cải non tươi hoặc ướp lạnh khác và các loại rau củ ăn được tương tự)</t>
  </si>
  <si>
    <t>鲜或冷藏的黄瓜及小黄瓜</t>
  </si>
  <si>
    <t>Dưa chuột tươi hoặc ướp lạnh và dưa chuột nhỏ</t>
  </si>
  <si>
    <t>鲜或冷藏的豌豆(不论是否脱荚)</t>
  </si>
  <si>
    <t>Đậu Hà Lan tươi hoặc ướp lạnh (có vỏ hoặc không vỏ)</t>
  </si>
  <si>
    <t>鲜或冷藏的豇豆及菜豆(不论是否脱荚)(豇豆)</t>
  </si>
  <si>
    <t>Đậu đũa và đậu xanh tươi hoặc ướp lạnh (có vỏ hoặc không vỏ) (đậu đũa)</t>
  </si>
  <si>
    <t>鲜或冷藏的豇豆及菜豆(不论是否脱荚)(菜豆)</t>
  </si>
  <si>
    <t>Đậu đũa và đậu xanh tươi hoặc ướp lạnh (có vỏ hoặc không vỏ) (đậu xanh)</t>
  </si>
  <si>
    <t>鲜或冷藏的其他豆类蔬菜(不论是否脱荚)(蚕豆)</t>
  </si>
  <si>
    <t>Các loại đậu khác, tươi hoặc ướp lạnh (có vỏ hoặc không vỏ) (đậu tằm)</t>
  </si>
  <si>
    <t>鲜或冷藏的其他豆类蔬菜(不论是否脱荚)(毛豆)</t>
  </si>
  <si>
    <t>Các loại đậu tươi hoặc ướp lạnh khác (có vỏ hoặc không vỏ) (đậu nành non)</t>
  </si>
  <si>
    <t>鲜或冷藏的其他豆类蔬菜(不论是否脱荚)(四棱豆)</t>
  </si>
  <si>
    <t>Các loại đậu khác, tươi hoặc ướp lạnh (có vỏ hoặc không vỏ) (đậu cánh)</t>
  </si>
  <si>
    <t>鲜或冷藏的其他豆类蔬菜(不论是否脱荚)(豆苗)</t>
  </si>
  <si>
    <t>Các loại đậu tươi hoặc ướp lạnh khác (có vỏ hoặc không vỏ) (giá đỗ)</t>
  </si>
  <si>
    <t>鲜或冷藏的其他豆类蔬菜(不论是否脱荚)(豆芽)</t>
  </si>
  <si>
    <t>鲜或冷藏的其他豆类蔬菜(不论是否脱荚)(其他豆科蔬菜)</t>
  </si>
  <si>
    <t>Các loại đậu khác, tươi hoặc ướp lạnh (có vỏ hoặc không vỏ) (các loại đậu khác)</t>
  </si>
  <si>
    <t>鲜或冷藏的芦笋</t>
  </si>
  <si>
    <t>măng tây tươi hoặc ướp lạnh</t>
  </si>
  <si>
    <t>鲜或冷藏的茄子</t>
  </si>
  <si>
    <t>Cà tím tươi hoặc ướp lạnh</t>
  </si>
  <si>
    <t>鲜或冷藏的芹菜(块根芹除外)(欧芹)</t>
  </si>
  <si>
    <t>Cần tây tươi hoặc ướp lạnh (trừ củ cần tây) (mùi tây)</t>
  </si>
  <si>
    <t>鲜或冷藏的芹菜(块根芹除外)(欧芹除外)</t>
  </si>
  <si>
    <t>Cần tây tươi hoặc ướp lạnh (không bao gồm củ cần tây) (không bao gồm rau mùi tây)</t>
  </si>
  <si>
    <t>鲜或冷藏的伞菌属蘑菇</t>
  </si>
  <si>
    <t>Nấm thuộc chi Agaricus, tươi hoặc ướp lạnh</t>
  </si>
  <si>
    <t>鲜或冷藏的牛肝菌属蘑菇</t>
  </si>
  <si>
    <t>Nấm Boletus tươi hoặc ướp lạnh</t>
  </si>
  <si>
    <t>鲜或冷藏的鸡油菌属蘑菇</t>
  </si>
  <si>
    <t>Nấm chanterelle tươi hoặc ướp lạnh</t>
  </si>
  <si>
    <t>鲜或冷藏的香菇</t>
  </si>
  <si>
    <t>Nấm shiitake tươi hoặc ướp lạnh</t>
  </si>
  <si>
    <t>鲜或冷藏的松口蘑</t>
  </si>
  <si>
    <t>Nấm Matsutake tươi hoặc ướp lạnh</t>
  </si>
  <si>
    <t>鲜或冷藏的美洲松口蘑、雪松口蘑、甜味松口蘑、欧洲松口蘑</t>
  </si>
  <si>
    <t>Nấm thông Mỹ tươi hoặc ướp lạnh, nấm tuyết tùng, nấm thông ngọt, nấm thông châu Âu.</t>
  </si>
  <si>
    <t>鲜或冷藏的濒危野生块菌(松露属)(不包括人工培植的)</t>
  </si>
  <si>
    <t>Nấm cục hoang dã quý hiếm, tươi hoặc ướp lạnh (không bao gồm nấm cục được trồng)</t>
  </si>
  <si>
    <t>鲜或冷藏的其他块菌(松露属)</t>
  </si>
  <si>
    <t>Các loại nấm cục khác (tươi hoặc ướp lạnh)</t>
  </si>
  <si>
    <t>鲜或冷藏的其他松茸(松口蘑、美洲松口蘑、雪松口蘑、甜味松口蘑、欧洲松口蘑除外)</t>
  </si>
  <si>
    <t>Các loại nấm matsutake khác, dù tươi hay ướp lạnh (trừ nấm thông, nấm thông Mỹ, nấm tuyết tùng, nấm thông ngọt và nấm thông châu Âu).</t>
  </si>
  <si>
    <t>鲜或冷藏的金针菇</t>
  </si>
  <si>
    <t>Nấm enoki tươi hoặc ướp lạnh</t>
  </si>
  <si>
    <t>鲜或冷藏的草菇</t>
  </si>
  <si>
    <t>Nấm rơm tươi hoặc ướp lạnh</t>
  </si>
  <si>
    <t>鲜或冷藏的濒危野生口蘑(不包括人工培植的)</t>
  </si>
  <si>
    <t>Nấm nút rừng quý hiếm tươi hoặc ướp lạnh (không bao gồm nấm trồng)</t>
  </si>
  <si>
    <t>鲜或冷藏的其他口蘑</t>
  </si>
  <si>
    <t>Các loại nấm nút tươi hoặc ướp lạnh khác</t>
  </si>
  <si>
    <t>鲜或冷藏的其他块菌(银耳)</t>
  </si>
  <si>
    <t>Các loại nấm cục khác (nấm tai bạc), dù tươi hay đã được bảo quản lạnh.</t>
  </si>
  <si>
    <t>鲜或冷藏的其他块菌(木耳)</t>
  </si>
  <si>
    <t>Các loại nấm cục khác (nấm tai mèo), dù tươi hay đã được bảo quản lạnh.</t>
  </si>
  <si>
    <t>鲜或冷藏的其他块菌(其他块菌)</t>
  </si>
  <si>
    <t>Các loại nấm cục khác, dù tươi hay ướp lạnh (các loại nấm cục khác)</t>
  </si>
  <si>
    <t>鲜或冷藏的其他蘑菇(杏鲍菇)</t>
  </si>
  <si>
    <t>Các loại nấm khác, tươi hoặc ướp lạnh (nấm bào ngư)</t>
  </si>
  <si>
    <t>鲜或冷藏的其他蘑菇(猴头菇)</t>
  </si>
  <si>
    <t>Các loại nấm tươi hoặc ướp lạnh khác (Hericium erinaceus)</t>
  </si>
  <si>
    <t>鲜或冷藏的其他蘑菇(姬菇)</t>
  </si>
  <si>
    <t>Các loại nấm tươi hoặc ướp lạnh khác (Pleurotus ostreatus)</t>
  </si>
  <si>
    <t>鲜或冷藏的其他蘑菇(平菇)</t>
  </si>
  <si>
    <t>Các loại nấm tươi hoặc ướp lạnh khác (nấm sò)</t>
  </si>
  <si>
    <t>鲜或冷藏的其他蘑菇(秀珍菇)</t>
  </si>
  <si>
    <t>鲜或冷藏的其他蘑菇(其他食用菌)</t>
  </si>
  <si>
    <t>Các loại nấm khác, tươi hoặc ướp lạnh (các loại nấm ăn được khác)</t>
  </si>
  <si>
    <t>鲜或冷藏的其他蘑菇(双孢菇)</t>
  </si>
  <si>
    <t>Các loại nấm khác (nấm nút), có thể dùng tươi hoặc ướp lạnh.</t>
  </si>
  <si>
    <t>鲜或冷藏的辣椒属及多香果属的果实(包括甜椒)(多香果)</t>
  </si>
  <si>
    <t>Các loại quả tươi hoặc ướp lạnh thuộc chi Capsicum và Allspice (bao gồm cả ớt chuông) (Allspice)</t>
  </si>
  <si>
    <t>鲜或冷藏的辣椒属及多香果属的果实(包括甜椒)(其他)</t>
  </si>
  <si>
    <t>Các loại quả tươi hoặc ướp lạnh thuộc chi Capsicum và Allspice (bao gồm cả ớt chuông) (khác)</t>
  </si>
  <si>
    <t>鲜或冷藏的菠菜</t>
  </si>
  <si>
    <t>Rau bina tươi hoặc ướp lạnh</t>
  </si>
  <si>
    <t>鲜或冷藏的洋蓟</t>
  </si>
  <si>
    <t>Atisô tươi hoặc ướp lạnh</t>
  </si>
  <si>
    <t>鲜或冷藏的油橄榄</t>
  </si>
  <si>
    <t>Ô liu tươi hoặc ướp lạnh</t>
  </si>
  <si>
    <t>鲜或冷藏的南瓜、笋瓜及瓠瓜(南瓜属)(南瓜)</t>
  </si>
  <si>
    <t>Bí ngô, bí đỏ và bầu (thuộc chi Cucurbita) tươi hoặc ướp lạnh (bí ngô)</t>
  </si>
  <si>
    <t>鲜或冷藏的南瓜、笋瓜及瓠瓜(南瓜属)(笋瓜)</t>
  </si>
  <si>
    <t>Bí ngô, bí đỏ và bầu (thuộc chi Cucurbita) tươi hoặc ướp lạnh (mực)</t>
  </si>
  <si>
    <t>鲜或冷藏的南瓜、笋瓜及瓠瓜(南瓜属)(瓠瓜)</t>
  </si>
  <si>
    <t>Bí ngô, bí đỏ và bầu (Cucurbita) tươi hoặc ướp lạnh.</t>
  </si>
  <si>
    <t>鲜或冷藏的竹笋</t>
  </si>
  <si>
    <t>Măng tươi hoặc măng ướp lạnh</t>
  </si>
  <si>
    <t>鲜或冷藏的丝瓜</t>
  </si>
  <si>
    <t>Xơ mướp tươi hoặc ướp lạnh</t>
  </si>
  <si>
    <t>鲜或冷藏的青江菜</t>
  </si>
  <si>
    <t>Cải thìa tươi hoặc ướp lạnh</t>
  </si>
  <si>
    <t>鲜或冷藏的小白菜</t>
  </si>
  <si>
    <t>鲜或冷藏的苦瓜</t>
  </si>
  <si>
    <t>Mướp đắng tươi hoặc ướp lạnh</t>
  </si>
  <si>
    <t>鲜或冷藏的山葵</t>
  </si>
  <si>
    <t>Wasabi tươi hoặc ướp lạnh</t>
  </si>
  <si>
    <t>鲜或冷藏的野生莼菜(不包括人工培植的)</t>
  </si>
  <si>
    <t>Nước khoáng tươi hoặc ướp lạnh từ thiên nhiên (không bao gồm các giống được trồng trọt)</t>
  </si>
  <si>
    <t>鲜或冷藏的其他蔬菜(其他薯类)</t>
  </si>
  <si>
    <t>Các loại rau củ tươi hoặc ướp lạnh khác (các loại củ khác)</t>
  </si>
  <si>
    <t>鲜或冷藏的其他蔬菜(大白菜)</t>
  </si>
  <si>
    <t>Các loại rau tươi hoặc ướp lạnh khác (bắp cải Trung Quốc)</t>
  </si>
  <si>
    <t>鲜或冷藏的其他蔬菜(小松菜)</t>
  </si>
  <si>
    <t>Các loại rau tươi hoặc ướp lạnh khác (komatsuna)</t>
  </si>
  <si>
    <t>鲜或冷藏的其他蔬菜(青梗菜)</t>
  </si>
  <si>
    <t>Các loại rau tươi hoặc ướp lạnh khác (rau lá xanh)</t>
  </si>
  <si>
    <t>鲜或冷藏的其他蔬菜(油菜)</t>
  </si>
  <si>
    <t>Các loại rau tươi hoặc ướp lạnh khác (hạt cải dầu)</t>
  </si>
  <si>
    <t>鲜或冷藏的其他蔬菜(菜心)</t>
  </si>
  <si>
    <t>Các loại rau tươi hoặc ướp lạnh khác (rau cải thìa Trung Quốc)</t>
  </si>
  <si>
    <t>鲜或冷藏的其他蔬菜(其他十字花科蔬菜)</t>
  </si>
  <si>
    <t>Các loại rau tươi hoặc ướp lạnh khác (các loại rau họ cải khác)</t>
  </si>
  <si>
    <t>鲜或冷藏的其他蔬菜(牛蒡)</t>
  </si>
  <si>
    <t>Các loại rau tươi hoặc ướp lạnh khác (cây ngưu bàng)</t>
  </si>
  <si>
    <t>鲜或冷藏的其他蔬菜(苦苣)</t>
  </si>
  <si>
    <t>Các loại rau tươi hoặc ướp lạnh khác (rau diếp xoăn)</t>
  </si>
  <si>
    <t>鲜或冷藏的其他蔬菜(茼莴)</t>
  </si>
  <si>
    <t>Các loại rau tươi hoặc ướp lạnh khác (hoa cúc vòng)</t>
  </si>
  <si>
    <t>鲜或冷藏的其他蔬菜(其他菊科蔬菜)</t>
  </si>
  <si>
    <t>Các loại rau tươi hoặc ướp lạnh khác (các loại rau thuộc họ Asteraceae khác)</t>
  </si>
  <si>
    <t>鲜或冷藏的其他蔬菜(韭菜)</t>
  </si>
  <si>
    <t>Các loại rau tươi hoặc ướp lạnh khác (hành lá)</t>
  </si>
  <si>
    <t>鲜或冷藏的其他蔬菜(金针菜)</t>
  </si>
  <si>
    <t>Các loại rau tươi hoặc ướp lạnh khác (hoa loa kèn)</t>
  </si>
  <si>
    <t>鲜或冷藏的其他蔬菜(其他百合科蔬菜)</t>
  </si>
  <si>
    <t>Các loại rau tươi hoặc ướp lạnh khác (các loại rau thuộc họ hoa loa kèn khác)</t>
  </si>
  <si>
    <t>鲜或冷藏的其他蔬菜(芫荽)</t>
  </si>
  <si>
    <t>Các loại rau tươi hoặc ướp lạnh khác (rau mùi)</t>
  </si>
  <si>
    <t>鲜或冷藏的其他蔬菜(结球茴香)</t>
  </si>
  <si>
    <t>Các loại rau tươi hoặc ướp lạnh khác (tiêu đề: thì là)</t>
  </si>
  <si>
    <t>鲜或冷藏的其他蔬菜(其他伞形科蔬菜)</t>
  </si>
  <si>
    <t>Các loại rau tươi hoặc ướp lạnh khác (các loại rau thuộc họ Hoa tán khác)</t>
  </si>
  <si>
    <t>鲜或冷藏的其他蔬菜(其他茄科蔬菜)</t>
  </si>
  <si>
    <t>Các loại rau tươi hoặc ướp lạnh khác (các loại rau thuộc họ cà chua khác)</t>
  </si>
  <si>
    <t>鲜或冷藏的其他蔬菜(冬瓜)</t>
  </si>
  <si>
    <t>Các loại rau củ tươi hoặc ướp lạnh khác (bí đao)</t>
  </si>
  <si>
    <t>鲜或冷藏的其他蔬菜(其他葫芦科蔬菜)</t>
  </si>
  <si>
    <t>Các loại rau tươi hoặc ướp lạnh khác (các loại rau họ bầu bí khác)</t>
  </si>
  <si>
    <t>鲜或冷藏的其他蔬菜(黄秋葵)</t>
  </si>
  <si>
    <t>Các loại rau tươi hoặc ướp lạnh khác (đậu bắp)</t>
  </si>
  <si>
    <t>鲜或冷藏的其他蔬菜(生姜)</t>
  </si>
  <si>
    <t>Các loại rau củ tươi hoặc ướp lạnh khác (gừng)</t>
  </si>
  <si>
    <t>鲜或冷藏的其他蔬菜(芡实)</t>
  </si>
  <si>
    <t>Các loại rau tươi hoặc ướp lạnh khác (quả gorgon)</t>
  </si>
  <si>
    <t>鲜或冷藏的其他蔬菜(茭白)</t>
  </si>
  <si>
    <t>Các loại rau tươi hoặc ướp lạnh khác (măng nước)</t>
  </si>
  <si>
    <t>鲜或冷藏的其他蔬菜(玉米笋)</t>
  </si>
  <si>
    <t>Các loại rau tươi hoặc ướp lạnh khác (bắp non)</t>
  </si>
  <si>
    <t>鲜或冷藏的其他蔬菜(香椿芽)</t>
  </si>
  <si>
    <t>Các loại rau tươi hoặc ướp lạnh khác (giá đỗ)</t>
  </si>
  <si>
    <t>鲜或冷藏的其他蔬菜(鱼腥草)</t>
  </si>
  <si>
    <t>Các loại rau tươi hoặc ướp lạnh khác (Houttuynia cordata)</t>
  </si>
  <si>
    <t>鲜或冷藏的其他蔬菜(食用大黄)</t>
  </si>
  <si>
    <t>Các loại rau tươi hoặc rau ướp lạnh khác (bao gồm cả đại hoàng)</t>
  </si>
  <si>
    <t>鲜或冷藏的其他蔬菜(马齿苋)</t>
  </si>
  <si>
    <t>Các loại rau tươi hoặc ướp lạnh khác (rau sam)</t>
  </si>
  <si>
    <t>鲜或冷藏的其他蔬菜(苋菜)</t>
  </si>
  <si>
    <t>Các loại rau tươi hoặc ướp lạnh khác (rau dền)</t>
  </si>
  <si>
    <t>鲜或冷藏的其他蔬菜(番杏)</t>
  </si>
  <si>
    <t>Các loại rau tươi hoặc ướp lạnh khác (rau bina New Zealand)</t>
  </si>
  <si>
    <t>鲜或冷藏的其他蔬菜(落葵)</t>
  </si>
  <si>
    <t>Các loại rau tươi hoặc ướp lạnh khác (rau bina Malaysia)</t>
  </si>
  <si>
    <t>鲜或冷藏的其他蔬菜(蕨菜)</t>
  </si>
  <si>
    <t>Các loại rau tươi hoặc ướp lạnh khác (rau dương xỉ)</t>
  </si>
  <si>
    <t>鲜或冷藏的其他蔬菜(紫苏)</t>
  </si>
  <si>
    <t>Các loại rau tươi hoặc ướp lạnh khác (lá tía tô)</t>
  </si>
  <si>
    <t>鲜或冷藏的其他蔬菜(薄荷)</t>
  </si>
  <si>
    <t>Các loại rau tươi hoặc ướp lạnh khác (bạc hà)</t>
  </si>
  <si>
    <t>鲜或冷藏的其他蔬菜(保鲜其他未列出蔬菜)</t>
  </si>
  <si>
    <t>Các loại rau tươi hoặc rau ướp lạnh khác (không bao gồm các loại rau tươi khác không được liệt kê)</t>
  </si>
  <si>
    <t>鲜或冷藏的其他蔬菜(欧芹)</t>
  </si>
  <si>
    <t>Các loại rau tươi hoặc ướp lạnh khác (rau mùi tây)</t>
  </si>
  <si>
    <t>鲜或冷藏的其他蔬菜(芜菁)</t>
  </si>
  <si>
    <t>Các loại rau tươi hoặc ướp lạnh khác (củ cải trắng)</t>
  </si>
  <si>
    <t>鲜或冷藏的其他蔬菜(茼蒿)</t>
  </si>
  <si>
    <t>鲜或冷藏的其他蔬菜(西葫芦)</t>
  </si>
  <si>
    <t>Các loại rau tươi hoặc ướp lạnh khác (bí ngòi)</t>
  </si>
  <si>
    <t>鲜或冷藏的其他蔬菜(苏子叶)</t>
  </si>
  <si>
    <t>鲜、冷、冻或干的山药(不论是否切片或制成团粒)(鲜、冷的山药)</t>
  </si>
  <si>
    <t>Khoai mỡ tươi, ướp lạnh, đông lạnh hoặc sấy khô (dù thái lát hay nghiền nhỏ) (khoai mỡ tươi, ướp lạnh)</t>
  </si>
  <si>
    <t>鲜、冷芋头(芋属)(不论是否切片或制成团粒；芋头又称芋艿，为天南星科芋属植物。分旱芋、水芋)(种用芋艿除外)</t>
  </si>
  <si>
    <t>Khoai môn tươi và ướp lạnh (thuộc chi Calamus) (có thể thái lát hoặc nghiền nhỏ; khoai môn, còn được gọi là khoai mỡ, là một loại cây thuộc họ Araceae, chi Colocasia. Nó được chia thành khoai môn đất khô và khoai môn nước) (không bao gồm khoai môn lấy hạt).</t>
  </si>
  <si>
    <t>鲜、冷、冻或干的箭叶黄体芋(黄肉芋属)(不论是否切片或制成团粒，鲜、冷、冻或干的)(鲜、冷箭叶黄体芋)</t>
  </si>
  <si>
    <t>Khoai môn lá mũi tên (Chi *Amorphophallus*) tươi, ướp lạnh, đông lạnh hoặc sấy khô (dù thái lát hay dạng hạt, tươi, ướp lạnh, đông lạnh hoặc sấy khô) (khoai môn lá mũi tên tươi, ướp lạnh)</t>
  </si>
  <si>
    <t>鲜、冷、冻、干的荸荠(不论是否切片或制成团粒)(鲜、冷的马蹄(荸荠))</t>
  </si>
  <si>
    <t>Củ năng tươi, ướp lạnh, đông lạnh và sấy khô (dù thái lát hay dạng hạt) (củ năng tươi và ướp lạnh)</t>
  </si>
  <si>
    <t>鲜、冷、冻、干的非种用藕(不论是否切片或制成团粒)(鲜、冷的莲藕)</t>
  </si>
  <si>
    <t>Củ sen tươi, ướp lạnh, đông lạnh và sấy khô (dù thái lát hay dạng hạt) (củ sen tươi và ướp lạnh)</t>
  </si>
  <si>
    <t>含高淀粉或菊粉其他濒危类似根茎(包括西谷茎髓，不论是否切片或制成团粒，鲜、冷、冻或干的)(鲜、冷的)</t>
  </si>
  <si>
    <t>Các loại thân rễ tương tự khác đang bị đe dọa có hàm lượng tinh bột hoặc inulin cao (bao gồm cả cùi sago, dù thái lát hay dạng hạt, tươi, ướp lạnh, đông lạnh hoặc sấy khô) (tươi, ướp lạnh)</t>
  </si>
  <si>
    <t>含有高淀粉或菊粉的其他类似根茎(包括西谷茎髓，不论是否切片或制成团粒，鲜、冷、冻或干的)(鲜、冷的)</t>
  </si>
  <si>
    <t>Các loại rau củ tương tự khác có hàm lượng tinh bột hoặc inulin cao (bao gồm cả cùi sago, dù thái lát hay dạng hạt, tươi, ướp lạnh, đông lạnh hoặc sấy khô) (tươi, ướp lạnh)</t>
  </si>
  <si>
    <t>含有高淀粉或菊粉的其他类似根茎(包括西谷茎髓，不论是否切片或制成团粒，鲜、冷、冻或干的)(鲜、冷的菊芋)</t>
  </si>
  <si>
    <t>Các loại rau củ tương tự khác có hàm lượng tinh bột hoặc inulin cao (bao gồm cả cùi sago, dù thái lát hay dạng hạt, tươi, ướp lạnh, đông lạnh hoặc sấy khô) (atisô Jerusalem tươi, ướp lạnh)</t>
  </si>
  <si>
    <t>其他鲜果(菱角)</t>
  </si>
  <si>
    <t>Các loại trái cây tươi khác (củ năng)</t>
  </si>
  <si>
    <t>其他供人食用果核、仁及植物产品(包括未焙制的菊苣根)（鲜或冷藏的魔芋）</t>
  </si>
  <si>
    <t>Các loại hạt, nhân và sản phẩm thực vật ăn được khác (bao gồm cả rễ rau diếp xoăn chưa rang) (konjac tươi hoặc ướp lạnh).</t>
  </si>
  <si>
    <t>植物源性中药材 (Dược liệu thực vật Trung Quốc)</t>
  </si>
  <si>
    <t>鲜或冷藏的蒜头(药用大蒜(蒜头))</t>
  </si>
  <si>
    <t>Tỏi tươi hoặc tỏi ướp lạnh (tỏi dược liệu)</t>
  </si>
  <si>
    <t>其他干豆(不论是否去皮或分瓣)(药用黑豆)</t>
  </si>
  <si>
    <t>Các loại đậu khô khác (đã bóc vỏ hoặc tách vỏ) (đậu đen dùng làm thuốc)</t>
  </si>
  <si>
    <t>干的槟榔果(不论是否去壳或去皮)（药用大腹皮（茯毛））</t>
  </si>
  <si>
    <t>Hạt cau khô (đã bóc vỏ hoặc chưa bóc vỏ) (vỏ cau dùng làm thuốc (Poria cocos))</t>
  </si>
  <si>
    <t>未磨胡椒（毕拨除外）（药用白胡椒）</t>
  </si>
  <si>
    <t>Tiêu chưa xay (trừ tiêu piper) (tiêu trắng dùng làm thuốc)</t>
  </si>
  <si>
    <t>已磨胡椒(药用已磨胡椒)</t>
  </si>
  <si>
    <t>Tiêu xay (tiêu xay dùng làm thuốc)</t>
  </si>
  <si>
    <t>干且未磨辣椒(药用辣椒(干))</t>
  </si>
  <si>
    <t>Ớt khô chưa xay (ớt khô dùng làm thuốc)</t>
  </si>
  <si>
    <t>未磨的濒危野生豆蔻(不包括人工培植的)(药用未磨豆蔻)</t>
  </si>
  <si>
    <t>Thảo quả dại quý hiếm chưa xay (không bao gồm các giống trồng trọt) (thảo quả dược liệu chưa xay)</t>
  </si>
  <si>
    <t>未磨的其他豆蔻(药用未磨豆蔻)</t>
  </si>
  <si>
    <t>Các loại bạch đậu khấu chưa xay khác (bạch đậu khấu chưa xay dùng làm thuốc)</t>
  </si>
  <si>
    <t>已磨的濒危野生豆蔻(不包括人工培植的)(药用已磨豆蔻)</t>
  </si>
  <si>
    <t>Bột thảo quả dại quý hiếm (không bao gồm các giống trồng trọt) (bột thảo quả dùng làm thuốc)</t>
  </si>
  <si>
    <t>已磨的其他豆蔻(药用已磨豆蔻)</t>
  </si>
  <si>
    <t>Bột bạch đậu khấu khác (bạch đậu khấu dùng làm thuốc)</t>
  </si>
  <si>
    <t>其他芥子（不论是否破碎）（药用）</t>
  </si>
  <si>
    <t>Các loại hạt mù tạt khác (dù đã vỡ hay chưa) (dùng làm thuốc)</t>
  </si>
  <si>
    <t>其他含油子仁及果实(不论是否破碎)(水飞蓟籽)</t>
  </si>
  <si>
    <t>Các loại hạt và quả có dầu khác (dù đã vỡ hay chưa) (hạt cây kế sữa)</t>
  </si>
  <si>
    <t>鲜或干的野山参(仅限俄罗斯种群，西洋参除外)(不论是否切割、压碎或研磨成粉)(药用野山参)</t>
  </si>
  <si>
    <t>Nhân sâm rừng tươi hoặc khô (chỉ áp dụng cho quần thể nhân sâm Nga, không bao gồm nhân sâm Mỹ) (dù được cắt, nghiền hoặc xay thành bột) (nhân sâm rừng dùng làm thuốc)</t>
  </si>
  <si>
    <t>鲜或干的野山参(仅限俄罗斯种群，西洋参除外)(不论是否切割、压碎或研磨成粉)(食用野山参)</t>
  </si>
  <si>
    <t>Nhân sâm rừng tươi hoặc khô (chỉ các loài nhân sâm Nga, không bao gồm nhân sâm Mỹ) (dù được cắt, nghiền hoặc xay thành bột) (nhân sâm rừng ăn được)</t>
  </si>
  <si>
    <t>鲜或干的野山参(俄罗斯种群除外，西洋参除外)(不论是否切割、压碎或研磨成粉)</t>
  </si>
  <si>
    <t>Nhân sâm rừng tươi hoặc khô (trừ nhân sâm Nga và nhân sâm Mỹ) (bất kể được cắt, nghiền hoặc xay thành bột).</t>
  </si>
  <si>
    <t>冷或冻的野山参(仅限俄罗斯种群，西洋参除外)(不论是否切割、压碎或研磨成粉)(药用野山参)</t>
  </si>
  <si>
    <t>Nhân sâm hoang dã ướp lạnh hoặc đông lạnh (chỉ áp dụng cho quần thể Nga, không bao gồm nhân sâm Mỹ) (dù được cắt, nghiền nát hay xay thành bột) (nhân sâm hoang dã dùng làm thuốc)</t>
  </si>
  <si>
    <t>冷或冻的野山参(仅限俄罗斯种群，西洋参除外)(不论是否切割、压碎或研磨成粉)(食用野山参)</t>
  </si>
  <si>
    <t>Nhân sâm hoang dã ướp lạnh hoặc đông lạnh (chỉ áp dụng cho quần thể Nga, không bao gồm nhân sâm Mỹ) (dù được cắt, nghiền nát hay xay thành bột) (nhân sâm hoang dã ăn được)</t>
  </si>
  <si>
    <t>冷或冻的野山参(俄罗斯种群除外，西洋参除外)(不论是否切割、压碎或研磨成粉)</t>
  </si>
  <si>
    <t>Nhân sâm hoang dã ướp lạnh hoặc đông lạnh (trừ các quần thể nhân sâm Nga và nhân sâm Mỹ) (bất kể được cắt, nghiền nát hay xay thành bột).</t>
  </si>
  <si>
    <t>其他鲜的人参(仅限俄罗斯种群)(不论是否切割、压碎或研磨成粉)(药用野山参)</t>
  </si>
  <si>
    <t>Nhân sâm tươi khác (chỉ dành cho người Nga) (có hoặc không cắt, nghiền nát hoặc xay thành bột) (nhân sâm rừng dùng làm thuốc)</t>
  </si>
  <si>
    <t>其他鲜的人参(仅限俄罗斯种群)(不论是否切割、压碎或研磨成粉)(食用野山参)</t>
  </si>
  <si>
    <t>Nhân sâm tươi khác (chỉ dành cho người Nga) (có hoặc không cắt, nghiền nát hoặc xay thành bột) (nhân sâm rừng ăn được)</t>
  </si>
  <si>
    <t>其他鲜的野生人参(俄罗斯种群除外)(不论是否切割、压碎或研磨成粉)(药用野山参)</t>
  </si>
  <si>
    <t>Các loại sâm rừng tươi khác (không bao gồm sâm Nga) (có hoặc không bị cắt, nghiền nát hoặc xay thành bột) (sâm rừng dùng làm dược liệu)</t>
  </si>
  <si>
    <t>其他鲜的野生人参(俄罗斯种群除外)(不论是否切割、压碎或研磨成粉)(食用野山参)</t>
  </si>
  <si>
    <t>Các loại sâm rừng tươi khác (không bao gồm sâm Nga) (có hoặc không bị cắt, nghiền nát hoặc xay thành bột) (sâm rừng ăn được)</t>
  </si>
  <si>
    <t>其他鲜的非野生人参(俄罗斯种群除外)(不论是否切割、压碎或研磨成粉)(药用野山参)</t>
  </si>
  <si>
    <t>Các loại sâm tươi khác, không phải sâm hoang dã (trừ sâm Nga) (có hoặc không được cắt, nghiền hoặc xay thành bột) (sâm hoang dã dùng làm thuốc)</t>
  </si>
  <si>
    <t>其他鲜的非野生人参(俄罗斯种群除外)(不论是否切割、压碎或研磨成粉)(食用野山参)</t>
  </si>
  <si>
    <t>Các loại sâm tươi khác, không phải sâm hoang dã (trừ sâm Nga) (có hoặc không được cắt, nghiền hoặc xay thành bột) (sâm hoang dã ăn được)</t>
  </si>
  <si>
    <t>其他干的人参(仅限俄罗斯种群)(不论是否切割、压碎或研磨成粉)(药用人参)</t>
  </si>
  <si>
    <t>Các loại sâm khô khác (chỉ dành cho người Nga) (có hoặc không được cắt, nghiền hoặc xay thành bột) (sâm dược)</t>
  </si>
  <si>
    <t>其他干的人参(仅限俄罗斯种群)(不论是否切割、压碎或研磨成粉)(药用红参)</t>
  </si>
  <si>
    <t>Các loại sâm khô khác (chỉ dành cho người Nga) (có hoặc không cắt, nghiền hoặc xay thành bột) (sâm đỏ dược liệu)</t>
  </si>
  <si>
    <t>其他干的人参(仅限俄罗斯种群)(不论是否切割、压碎或研磨成粉)(食用人参)</t>
  </si>
  <si>
    <t>Các loại sâm khô khác (chỉ dành cho người Nga) (có hoặc không được cắt, nghiền hoặc xay thành bột) (sâm ăn được)</t>
  </si>
  <si>
    <t>其他干的野生人参(俄罗斯种群除外)(不论是否切割、压碎或研磨成粉)(药用人参)</t>
  </si>
  <si>
    <t>Các loại sâm rừng khô khác (trừ sâm Nga) (có hoặc không được cắt, nghiền hoặc xay thành bột) (sâm dược liệu)</t>
  </si>
  <si>
    <t>其他干的野生人参(俄罗斯种群除外)(不论是否切割、压碎或研磨成粉)(药用红参)</t>
  </si>
  <si>
    <t>Các loại sâm rừng khô khác (trừ sâm Nga) (có hoặc không cắt, nghiền nát hoặc xay thành bột) (sâm đỏ dược liệu)</t>
  </si>
  <si>
    <t>其他干的野生人参(俄罗斯种群除外)(不论是否切割、压碎或研磨成粉)(食用人参)</t>
  </si>
  <si>
    <t>Các loại sâm rừng khô khác (không bao gồm sâm Nga) (có hoặc không được cắt, nghiền hoặc xay thành bột) (sâm ăn được)</t>
  </si>
  <si>
    <t>其他干的非野生人参(俄罗斯种群除外)(不论是否切割、压碎或研磨成粉)(药用人参)</t>
  </si>
  <si>
    <t>Các loại sâm khô khác, không phải sâm hoang dã (trừ sâm Nga) (có hoặc không được cắt, nghiền hoặc xay thành bột) (sâm dược liệu)</t>
  </si>
  <si>
    <t>其他干的非野生人参(俄罗斯种群除外)(不论是否切割、压碎或研磨成粉)(药用红参)</t>
  </si>
  <si>
    <t>Các loại sâm khô khác, không phải sâm hoang dã (trừ sâm Nga) (có hoặc không được cắt, nghiền hoặc xay thành bột) (sâm đỏ dược liệu)</t>
  </si>
  <si>
    <t>其他干的非野生人参(俄罗斯种群除外)(不论是否切割、压碎或研磨成粉)(食用人参)</t>
  </si>
  <si>
    <t>Các loại sâm khô khác, không phải sâm hoang dã (trừ sâm Nga) (có hoặc không được cắt, nghiền hoặc xay thành bột) (sâm ăn được)</t>
  </si>
  <si>
    <t>其他冷、冻的人参(仅限俄罗斯种群)(不论是否切割、压碎或研磨成粉)(药用人参)</t>
  </si>
  <si>
    <t>Nhân sâm lạnh hoặc đông lạnh khác (chỉ dành cho người Nga) (bất kể được cắt, nghiền nát hay xay thành bột) (nhân sâm dược liệu)</t>
  </si>
  <si>
    <t>其他冷、冻的人参(仅限俄罗斯种群)(不论是否切割、压碎或研磨成粉)(药用红参)</t>
  </si>
  <si>
    <t>Nhân sâm lạnh hoặc đông lạnh khác (chỉ dành cho người Nga) (bất kể được cắt, nghiền nát hay xay thành bột) (nhân sâm đỏ dược liệu)</t>
  </si>
  <si>
    <t>其他冷、冻的人参(仅限俄罗斯种群)(不论是否切割、压碎或研磨成粉)(食用人参)</t>
  </si>
  <si>
    <t>Nhân sâm lạnh hoặc đông lạnh khác (chỉ dành cho người Nga) (bất kể được cắt, nghiền nát hay xay thành bột) (nhân sâm ăn được)</t>
  </si>
  <si>
    <t>其他冷、冻的野生人参(俄罗斯种群除外)(不论是否切割、压碎或研磨成粉)(药用人参)</t>
  </si>
  <si>
    <t>Các loại sâm rừng khác được bảo quản lạnh hoặc đông lạnh (trừ các quần thể ở Nga) (cho dù đã được cắt, nghiền nát hoặc xay thành bột hay chưa) (sâm dược liệu)</t>
  </si>
  <si>
    <t>其他冷、冻的野生人参(俄罗斯种群除外)(不论是否切割、压碎或研磨成粉)(药用红参)</t>
  </si>
  <si>
    <t>Các loại sâm rừng lạnh hoặc đông lạnh khác (trừ các quần thể sâm Nga) (có hoặc không bị cắt, nghiền nát hoặc xay thành bột) (sâm đỏ dược liệu)</t>
  </si>
  <si>
    <t>其他冷、冻的野生人参(俄罗斯种群除外)(不论是否切割、压碎或研磨成粉)(食用人参)</t>
  </si>
  <si>
    <t>Các loại sâm rừng khác được bảo quản lạnh hoặc đông lạnh (trừ các quần thể sâm Nga) (cho dù đã được cắt, nghiền nát hoặc xay thành bột hay chưa) (sâm ăn được)</t>
  </si>
  <si>
    <t>其他冷、冻的非野生人参(俄罗斯种群除外)(不论是否切割、压碎或研磨成粉)(药用人参)</t>
  </si>
  <si>
    <t>Các loại sâm không phải sâm hoang dã khác được bảo quản lạnh hoặc đông lạnh (ngoại trừ các quần thể sâm Nga) (bất kể được cắt, nghiền nát hay xay thành bột) (sâm dược liệu)</t>
  </si>
  <si>
    <t>其他冷、冻的非野生人参(俄罗斯种群除外)(不论是否切割、压碎或研磨成粉)(药用红参)</t>
  </si>
  <si>
    <t>Các loại sâm không phải sâm hoang dã khác được bảo quản lạnh hoặc đông lạnh (ngoại trừ các quần thể sâm Nga) (bất kể được cắt, nghiền nát hay xay thành bột) (sâm đỏ dược liệu)</t>
  </si>
  <si>
    <t>其他冷、冻的非野生人参(俄罗斯种群除外)(不论是否切割、压碎或研磨成粉)(食用人参)</t>
  </si>
  <si>
    <t>Các loại sâm không phải sâm hoang dã khác được bảo quản lạnh hoặc đông lạnh (ngoại trừ các quần thể sâm Nga) (bất kể được cắt, nghiền nát hay xay thành bột) (sâm ăn được)</t>
  </si>
  <si>
    <t>药用古柯叶(不论是否切割，压碎或研磨成粉)(药用古柯叶)</t>
  </si>
  <si>
    <t>Lá coca dùng làm thuốc (dù được cắt, nghiền nát hay xay thành bột) (Lá coca dùng làm thuốc)</t>
  </si>
  <si>
    <t>药用罂粟秆(不论是否切割、压碎或研磨成粉)</t>
  </si>
  <si>
    <t>Thân cây thuốc phiện (dù đã được cắt, nghiền nát hoặc xay thành bột hay chưa)</t>
  </si>
  <si>
    <t>药料用麻黄草粉</t>
  </si>
  <si>
    <t>Bột cây ma hoàng dùng làm dược liệu.</t>
  </si>
  <si>
    <t>药料用人工种植麻黄草</t>
  </si>
  <si>
    <t>Nguyên liệu dược liệu là cây ma hoàng được trồng nhân tạo.</t>
  </si>
  <si>
    <t>其他药料用麻黄草</t>
  </si>
  <si>
    <t>Các dược liệu khác bao gồm cây ma hoàng.</t>
  </si>
  <si>
    <t>鲜、冷、冻或干的非洲李的树皮(不论是否切割、压碎或研磨成粉)</t>
  </si>
  <si>
    <t>Vỏ của quả mận châu Phi tươi, ướp lạnh, đông lạnh hoặc sấy khô (cho dù đã được cắt, nghiền nát hoặc xay thành bột hay chưa).</t>
  </si>
  <si>
    <t>鲜、冷、冻或干的三七(田七)(不论是否切割，压碎或研磨成粉)(药用三七)</t>
  </si>
  <si>
    <t>Sâm Panax notoginseng tươi, ướp lạnh, đông lạnh hoặc sấy khô (bất kể được cắt, nghiền hoặc xay thành bột) (sâm Panax notoginseng dùng làm thuốc)</t>
  </si>
  <si>
    <t>鲜、冷、冻或干的野生黄连(不论是否切割,压碎或研磨成粉，不包括人工培植的)</t>
  </si>
  <si>
    <t>Cây Coptis chinensis hoang dã tươi, ướp lạnh, đông lạnh hoặc sấy khô (có hoặc không cắt, nghiền nát hoặc xay thành bột, không bao gồm Coptis chinensis được trồng nhân tạo).</t>
  </si>
  <si>
    <t>鲜、冷、冻或干的其他黄连(不论是否切割,压碎或研磨成粉)</t>
  </si>
  <si>
    <t>Các loại Coptis chinensis khác, dù tươi, ướp lạnh, đông lạnh hay sấy khô (có hoặc không cắt, nghiền hoặc xay thành bột).</t>
  </si>
  <si>
    <t>鲜、冷、冻或干的菊花(不论是否切割，压碎或研磨成粉)(药用野菊花)</t>
  </si>
  <si>
    <t>Hoa cúc tươi, ướp lạnh, đông lạnh hoặc sấy khô (dù được cắt, nghiền nát hoặc xay thành bột) (hoa cúc dại dùng làm thuốc)</t>
  </si>
  <si>
    <t>鲜、冷、冻或干的野生冬虫夏草(不论是否切割,压碎或研磨成粉)</t>
  </si>
  <si>
    <t>Đông trùng hạ thảo tươi, ướp lạnh, đông lạnh hoặc sấy khô (dù được cắt nhỏ, nghiền nát hay xay thành bột).</t>
  </si>
  <si>
    <t>鲜、冷、冻或干的其他冬虫夏草(不论是否切割,压碎或研磨成粉)</t>
  </si>
  <si>
    <t>Các loại đông trùng hạ thảo khác, dù tươi, ướp lạnh, đông lạnh hay sấy khô (dù cắt nhỏ, nghiền nát hay xay thành bột).</t>
  </si>
  <si>
    <t>鲜、冷、冻或干的野生贝母(不论是否切割,压碎或研磨成粉，不包括人工培植的)</t>
  </si>
  <si>
    <t>Củ hoa fritillaria dại tươi, ướp lạnh, đông lạnh hoặc sấy khô (dù được cắt, nghiền nát hoặc xay thành bột, không bao gồm loại được trồng).</t>
  </si>
  <si>
    <t>鲜、冷、冻或干的其他贝母(不论是否切割,压碎或研磨成粉)</t>
  </si>
  <si>
    <t>Các loại củ hoa fritillaria khác, dù tươi, ướp lạnh, đông lạnh hay sấy khô (cho dù có được cắt, nghiền nát hay xay thành bột hay không).</t>
  </si>
  <si>
    <t>鲜、冷、冻或干的川芎(不论是否切割，压碎或研磨成粉)(药用川芎)</t>
  </si>
  <si>
    <t>Cây Ligusticum striatum tươi, ướp lạnh, đông lạnh hoặc sấy khô (dù được cắt nhỏ, nghiền nát hay xay thành bột) (Ligusticum striatum dùng làm thuốc)</t>
  </si>
  <si>
    <t>鲜、冷、冻或干的半夏(不论是否切割，压碎或研磨成粉)(药用半夏)</t>
  </si>
  <si>
    <t>Cây Pinellia ternata tươi, ướp lạnh, đông lạnh hoặc sấy khô (dù được cắt, nghiền hoặc xay thành bột) (Pinellia ternata dùng làm thuốc)</t>
  </si>
  <si>
    <t>鲜、冷、冻或干的白芍(不论是否切割，压碎或研磨成粉)(药用白芍)</t>
  </si>
  <si>
    <t>Rễ mẫu đơn trắng tươi, ướp lạnh, đông lạnh hoặc sấy khô (dù được cắt, nghiền nát hay xay thành bột) (rễ mẫu đơn trắng dùng làm thuốc)</t>
  </si>
  <si>
    <t>鲜、冷、冻或干的大黄、籽黄(不论是否切割，压碎或研磨成粉)(药用大黄)</t>
  </si>
  <si>
    <t>Đại hoàng tươi, ướp lạnh, đông lạnh hoặc sấy khô và hạt đại hoàng (dù được cắt nhỏ, nghiền nát hay xay thành bột) (đại hoàng dược liệu)</t>
  </si>
  <si>
    <t>鲜、冷、冻或干的白术(不论是否切割，压碎或研磨成粉)(药用白术)</t>
  </si>
  <si>
    <t>Cây Atractylodes macrocephala tươi, ướp lạnh, đông lạnh hoặc sấy khô (dù được cắt, nghiền nát hay xay thành bột) (Atractylodes macrocephala dùng làm thuốc)</t>
  </si>
  <si>
    <t>鲜、冷、冻或干的杜仲(不论是否切割，压碎或研磨成粉)(药用杜仲)</t>
  </si>
  <si>
    <t>Eucommia ulmoides tươi, ướp lạnh, đông lạnh hoặc sấy khô (dù được cắt nhỏ, nghiền nát hay xay thành bột) (Eucommia ulmoides dùng làm thuốc)</t>
  </si>
  <si>
    <t>鲜、冷、冻或干的沉香(不论是否切割，压碎或研磨成粉)(药用沉香)</t>
  </si>
  <si>
    <t>Trầm hương tươi, ướp lạnh, đông lạnh hoặc sấy khô (dù được cắt, nghiền hoặc xay thành bột) (trầm hương dược liệu)</t>
  </si>
  <si>
    <t>鲜、冷、冻或干的沙参(不论是否切割，压碎或研磨成粉)(药用沙参)</t>
  </si>
  <si>
    <t>Adenophora stricta tươi, ướp lạnh, đông lạnh hoặc sấy khô (dù được cắt, nghiền hoặc xay thành bột) (Adenophora stricta dùng làm thuốc)</t>
  </si>
  <si>
    <t>鲜、冷、冻或干的青蒿(不论是否切割，压碎或研磨成粉)(药用青蒿)</t>
  </si>
  <si>
    <t>Cây ngải cứu tươi, ướp lạnh, đông lạnh hoặc sấy khô (có hoặc không cắt, nghiền nát hoặc xay thành bột) (ngải cứu dùng làm thuốc)</t>
  </si>
  <si>
    <t>鲜、冷、冻或干的黄芩(不论是否切割，压碎或研磨成粉)(药用黄芩)</t>
  </si>
  <si>
    <t>Cây Scutellaria baicalensis tươi, ướp lạnh, đông lạnh hoặc sấy khô (dù được cắt nhỏ, nghiền nát hay xay thành bột) (Scutellaria baicalensis dùng làm thuốc)</t>
  </si>
  <si>
    <t>罂粟壳(药用罂粟壳)</t>
  </si>
  <si>
    <t>Vỏ cây thuốc phiện (vỏ cây thuốc phiện dùng làm thuốc)</t>
  </si>
  <si>
    <t>鲜、冷、冻或干的木香(不论是否切割，压碎或研磨成粉)(药用木香)</t>
  </si>
  <si>
    <t>Rễ cây Costus tươi, ướp lạnh, đông lạnh hoặc sấy khô (dù được cắt, nghiền nát hay xay thành bột) (rễ cây Costus dùng làm thuốc)</t>
  </si>
  <si>
    <t>鲜、冷、冻或干的黄草及枫斗（石斛）（不论是否切割，压碎或研磨成粉）（其他药用石斛）</t>
  </si>
  <si>
    <t>Lan Dendrobium officinale và Dendrobium nobile tươi, ướp lạnh, đông lạnh hoặc sấy khô (dù cắt nhỏ, nghiền nát hay xay thành bột) (các loại lan Dendrobium nobile dùng làm thuốc khác)</t>
  </si>
  <si>
    <t>鲜或干的濒危红豆杉皮、枝叶(不论是否切割,压碎或研磨成粉)</t>
  </si>
  <si>
    <t>Vỏ cây tươi hoặc khô, cành cây và lá của cây tùng đỏ quý hiếm (dù bị chặt, nghiền nát hay xay thành bột).</t>
  </si>
  <si>
    <t>鲜或干的其他红豆杉皮、枝叶(不论是否切割,压碎或研磨成粉)</t>
  </si>
  <si>
    <t>Vỏ cây, cành và lá cây tùng đỏ tươi hoặc khô khác (dù được cắt, nghiền nát hoặc xay thành bột).</t>
  </si>
  <si>
    <t>冷或冻的濒危红豆杉皮、枝叶(不论是否切割,压碎或研磨成粉)</t>
  </si>
  <si>
    <t>Vỏ cây, cành cây và lá cây tùng đỏ quý hiếm bị lạnh hoặc đóng băng (cho dù bị chặt, nghiền nát hay xay thành bột).</t>
  </si>
  <si>
    <t>冷或冻的其他红豆杉皮、枝叶(不论是否切割,压碎或研磨成粉)</t>
  </si>
  <si>
    <t>Vỏ cây, cành và lá cây tùng khác, dù ở trạng thái lạnh hay đông cứng (dù đã được cắt, nghiền nát hoặc xay thành bột).</t>
  </si>
  <si>
    <t>其他主要用作药料鲜、冷、冻或干的濒危植物(包括其某部分,不论是否切割、压碎或研磨成粉)(其他药用濒危植物中药材)</t>
  </si>
  <si>
    <t>Các loài thực vật có nguy cơ tuyệt chủng khác (bao gồm cả các bộ phận của chúng, dù đã bị cắt, nghiền nát hoặc xay thành bột hay chưa) chủ yếu được sử dụng làm dược liệu ở dạng tươi, ướp lạnh, đông lạnh hoặc sấy khô (các loài thực vật dược liệu có nguy cơ tuyệt chủng khác).</t>
  </si>
  <si>
    <t>其他主要用作药料鲜、冷、冻或干的濒危植物(包括其某部分,不论是否切割、压碎或研磨成粉)(食用濒危植物中药材)</t>
  </si>
  <si>
    <t>Các loài thực vật có nguy cơ tuyệt chủng khác (bao gồm cả các bộ phận của chúng, dù đã bị cắt, nghiền nát hoặc xay thành bột hay chưa) chủ yếu được sử dụng làm dược liệu ở dạng tươi, ướp lạnh, đông lạnh hoặc sấy khô (dược liệu thực vật có nguy cơ tuyệt chủng ăn được).</t>
  </si>
  <si>
    <t>其他主要用作药料鲜、冷、冻或干的濒危植物(包括其某部分,不论是否切割、压碎或研磨成粉)(药用黄柏)</t>
  </si>
  <si>
    <t>Các loài thực vật có nguy cơ tuyệt chủng khác (bao gồm cả các bộ phận của chúng, dù đã bị cắt, nghiền nát hoặc xay thành bột hay chưa) chủ yếu được sử dụng làm dược liệu, ở dạng tươi, ướp lạnh, đông lạnh hoặc sấy khô (vỏ cây Phellodendron dùng làm thuốc).</t>
  </si>
  <si>
    <t>其他主要用作药料的鲜、冷、冻或干的植物(包括其某部分，不论是否切割，压碎或研磨成粉)(药用芦根)</t>
  </si>
  <si>
    <t>Các loại cây khác (bao gồm cả các bộ phận của chúng, dù đã được cắt, nghiền nát hoặc xay thành bột hay chưa) chủ yếu được sử dụng làm dược liệu (thân rễ cây sậy dược liệu).</t>
  </si>
  <si>
    <t>其他主要用作药料的鲜、冷、冻或干的植物(包括其某部分，不论是否切割，压碎或研磨成粉)(药用白及)</t>
  </si>
  <si>
    <t>Các loại thực vật tươi, ướp lạnh, đông lạnh hoặc sấy khô khác (bao gồm cả các bộ phận của chúng, dù đã được cắt, nghiền nát hoặc xay thành bột hay chưa) chủ yếu được sử dụng làm dược liệu (cây Bletilla striata dùng làm thuốc).</t>
  </si>
  <si>
    <t>其他主要用作药料的鲜、冷、冻或干的植物(包括其某部分，不论是否切割，压碎或研磨成粉)(药用板蓝根)</t>
  </si>
  <si>
    <t>Các loại cây khác (bao gồm cả các bộ phận của chúng, dù đã được cắt, nghiền nát hoặc xay thành bột hay chưa) chủ yếu được sử dụng làm dược liệu (rễ cây Isatis dùng làm thuốc).</t>
  </si>
  <si>
    <t>其他主要用作药料的鲜、冷、冻或干的植物(包括其某部分，不论是否切割，压碎或研磨成粉)(药用苍术)</t>
  </si>
  <si>
    <t>Các loại thực vật tươi, ướp lạnh, đông lạnh hoặc sấy khô khác (bao gồm cả các bộ phận của chúng, dù đã được cắt, nghiền nát hoặc xay thành bột hay chưa) chủ yếu được sử dụng làm dược liệu (cây Atractylodes lancea dùng làm thuốc).</t>
  </si>
  <si>
    <t>其他主要用作药料的鲜、冷、冻或干的植物(包括其某部分，不论是否切割，压碎或研磨成粉)(药用柴胡)</t>
  </si>
  <si>
    <t>Các loại thực vật tươi, ướp lạnh, đông lạnh hoặc sấy khô khác (bao gồm cả các bộ phận của chúng, dù có bị cắt, nghiền nát hoặc xay thành bột hay không) chủ yếu được sử dụng làm dược liệu (cây thuốc Bupleurum chinense).</t>
  </si>
  <si>
    <t>其他主要用作药料的鲜、冷、冻或干的植物(包括其某部分，不论是否切割，压碎或研磨成粉)(药用赤芍)</t>
  </si>
  <si>
    <t>Các loại thực vật tươi, ướp lạnh, đông lạnh hoặc sấy khô khác (bao gồm cả các bộ phận của chúng, dù đã được cắt, nghiền nát hoặc xay thành bột hay chưa) chủ yếu được sử dụng làm dược liệu (ví dụ như mẫu đơn đỏ dùng làm thuốc).</t>
  </si>
  <si>
    <t>其他主要用作药料的鲜、冷、冻或干的植物(包括其某部分，不论是否切割，压碎或研磨成粉)(药用刺五加)</t>
  </si>
  <si>
    <t>Các loại thực vật tươi, ướp lạnh, đông lạnh hoặc sấy khô khác (bao gồm cả các bộ phận của chúng, dù có bị cắt, nghiền nát hoặc xay thành bột hay không) chủ yếu được sử dụng làm dược liệu (Acanthopanax senticosus dược liệu)</t>
  </si>
  <si>
    <t>其他主要用作药料的鲜、冷、冻或干的植物(包括其某部分，不论是否切割，压碎或研磨成粉)(药用丹参)</t>
  </si>
  <si>
    <t>Các loại thực vật tươi, ướp lạnh, đông lạnh hoặc sấy khô khác (bao gồm cả các bộ phận của chúng, dù đã được cắt, nghiền nát hoặc xay thành bột hay chưa) chủ yếu được sử dụng làm dược liệu (dược liệu Danshen).</t>
  </si>
  <si>
    <t>其他主要用作药料的鲜、冷、冻或干的植物(包括其某部分，不论是否切割，压碎或研磨成粉)(药用地骨皮)</t>
  </si>
  <si>
    <t>Các loại thực vật tươi, ướp lạnh, đông lạnh hoặc sấy khô khác (bao gồm cả các bộ phận của chúng, dù đã được cắt, nghiền nát hoặc xay thành bột hay chưa) chủ yếu được sử dụng làm dược liệu (vỏ cây kỷ tử).</t>
  </si>
  <si>
    <t>其他主要用作药料的鲜、冷、冻或干的植物(包括其某部分，不论是否切割，压碎或研磨成粉)(药用地榆)</t>
  </si>
  <si>
    <t>Các loại cây khác (bao gồm cả các bộ phận của chúng, dù đã được cắt, nghiền nát hoặc xay thành bột hay chưa) chủ yếu được sử dụng làm dược liệu (chẳng hạn như Sanguisorba officinalis).</t>
  </si>
  <si>
    <t>其他主要用作药料的鲜、冷、冻或干的植物(包括其某部分，不论是否切割，压碎或研磨成粉)(药用独活)</t>
  </si>
  <si>
    <t>Các loại thực vật tươi, ướp lạnh, đông lạnh hoặc sấy khô khác (bao gồm cả các bộ phận của chúng, dù có bị cắt, nghiền nát hoặc xay thành bột hay không) chủ yếu được sử dụng làm dược liệu (Cây bạch chỉ dược liệu).</t>
  </si>
  <si>
    <t>其他主要用作药料的鲜、冷、冻或干的植物(包括其某部分，不论是否切割，压碎或研磨成粉)(药用莪术)</t>
  </si>
  <si>
    <t>Các loại cây khác (bao gồm cả các bộ phận của cây, dù đã được cắt, nghiền nát hoặc xay thành bột hay chưa) chủ yếu được sử dụng làm dược liệu (nghệ dược liệu).</t>
  </si>
  <si>
    <t>其他主要用作药料的鲜、冷、冻或干的植物(包括其某部分，不论是否切割，压碎或研磨成粉)(药用防风)</t>
  </si>
  <si>
    <t>Các loại thực vật tươi, ướp lạnh, đông lạnh hoặc sấy khô khác (bao gồm cả các bộ phận của chúng, dù đã được cắt, nghiền nát hoặc xay thành bột hay chưa) chủ yếu được sử dụng làm dược liệu (cây Saposhnikovia divaricata dùng làm thuốc).</t>
  </si>
  <si>
    <t>其他主要用作药料的鲜、冷、冻或干的植物(包括其某部分，不论是否切割，压碎或研磨成粉)(药用附子)</t>
  </si>
  <si>
    <t>Các loại thực vật tươi, ướp lạnh, đông lạnh hoặc sấy khô khác (bao gồm cả các bộ phận của chúng, dù đã được cắt, nghiền nát hoặc xay thành bột hay chưa) chủ yếu được sử dụng làm dược liệu (cây ô đầu dược liệu).</t>
  </si>
  <si>
    <t>其他主要用作药料的鲜、冷、冻或干的植物(包括其某部分，不论是否切割，压碎或研磨成粉)(药用钩藤)</t>
  </si>
  <si>
    <t>Các loại cây khác (bao gồm cả các bộ phận của chúng, dù đã được cắt, nghiền nát hoặc xay thành bột hay chưa) chủ yếu được sử dụng làm dược liệu (cây Uncaria rhynchophylla)</t>
  </si>
  <si>
    <t>其他主要用作药料的鲜、冷、冻或干的植物(包括其某部分，不论是否切割，压碎或研磨成粉)(药用骨碎补)</t>
  </si>
  <si>
    <t>Các loại thực vật tươi, ướp lạnh, đông lạnh hoặc sấy khô khác (bao gồm cả các bộ phận của chúng, dù đã được cắt, nghiền nát hoặc xay thành bột hay chưa) chủ yếu được sử dụng làm dược liệu (Drynaria fortunei dược liệu)</t>
  </si>
  <si>
    <t>其他主要用作药料的鲜、冷、冻或干的植物(包括其某部分，不论是否切割，压碎或研磨成粉)(药用何首乌)</t>
  </si>
  <si>
    <t>Các loại thực vật tươi, ướp lạnh, đông lạnh hoặc sấy khô khác (bao gồm cả các bộ phận của chúng, dù đã được cắt, nghiền nát hoặc xay thành bột hay chưa) chủ yếu được sử dụng làm dược liệu (cây đa hoa Polygonum multiflorum dùng làm thuốc).</t>
  </si>
  <si>
    <t>其他主要用作药料的鲜、冷、冻或干的植物(包括其某部分，不论是否切割，压碎或研磨成粉)(药用红景天)</t>
  </si>
  <si>
    <t>Các loại thực vật tươi, ướp lạnh, đông lạnh hoặc sấy khô khác (bao gồm cả các bộ phận của chúng, dù đã được cắt, nghiền nát hoặc xay thành bột hay chưa) chủ yếu được sử dụng làm dược liệu (Rhodiola rosea dùng làm thuốc).</t>
  </si>
  <si>
    <t>其他主要用作药料的鲜、冷、冻或干的植物(包括其某部分，不论是否切割，压碎或研磨成粉)(药用厚朴)</t>
  </si>
  <si>
    <t>Các loại cây tươi, ướp lạnh, đông lạnh hoặc sấy khô khác (bao gồm cả các bộ phận của chúng, dù đã được cắt, nghiền nát hoặc xay thành bột hay chưa) chủ yếu được sử dụng làm dược liệu (Magnolia officinalis).</t>
  </si>
  <si>
    <t>其他主要用作药料的鲜、冷、冻或干的植物(包括其某部分，不论是否切割，压碎或研磨成粉)(药用牡丹皮)</t>
  </si>
  <si>
    <t>Các loại thực vật tươi, ướp lạnh, đông lạnh hoặc sấy khô khác (bao gồm cả các bộ phận của chúng, dù đã được cắt, nghiền nát hoặc xay thành bột hay chưa) chủ yếu được sử dụng làm dược liệu (vỏ cây mẫu đơn dược liệu).</t>
  </si>
  <si>
    <t>其他主要用作药料的鲜、冷、冻或干的植物(包括其某部分，不论是否切割，压碎或研磨成粉)(药用木通)</t>
  </si>
  <si>
    <t>Các loại thực vật tươi, ướp lạnh, đông lạnh hoặc sấy khô khác (bao gồm cả các bộ phận của chúng, dù đã được cắt, nghiền nát hoặc xay thành bột hay chưa) chủ yếu được sử dụng làm dược liệu (cây Akebia quinata dùng làm thuốc).</t>
  </si>
  <si>
    <t>其他主要用作药料的鲜、冷、冻或干的植物(包括其某部分，不论是否切割，压碎或研磨成粉)(药用牛膝)</t>
  </si>
  <si>
    <t>Các loại thực vật tươi, ướp lạnh, đông lạnh hoặc sấy khô khác (bao gồm cả các bộ phận của chúng, dù đã được cắt, nghiền nát hoặc xay thành bột hay chưa) chủ yếu được sử dụng làm dược liệu (cây Achyranthes bidentata dùng làm thuốc).</t>
  </si>
  <si>
    <t>其他主要用作药料的鲜、冷、冻或干的植物(包括其某部分，不论是否切割，压碎或研磨成粉)(药用前胡)</t>
  </si>
  <si>
    <t>Các loại thực vật tươi, ướp lạnh, đông lạnh hoặc sấy khô khác (bao gồm cả các bộ phận của chúng, dù đã được cắt, nghiền nát hoặc xay thành bột hay chưa) chủ yếu được sử dụng làm dược liệu (Peucedanum praeruptorum dược liệu).</t>
  </si>
  <si>
    <t>其他主要用作药料的鲜、冷、冻或干的植物(包括其某部分，不论是否切割，压碎或研磨成粉)(药用羌活)</t>
  </si>
  <si>
    <t>Các loại thực vật tươi, ướp lạnh, đông lạnh hoặc sấy khô khác (bao gồm cả các bộ phận của chúng, dù đã được cắt, nghiền nát hoặc xay thành bột hay chưa) chủ yếu được sử dụng làm dược liệu (cây thuốc Notopterygium incisum)</t>
  </si>
  <si>
    <t>其他主要用作药料的鲜、冷、冻或干的植物(包括其某部分，不论是否切割，压碎或研磨成粉)(药用秦艽)</t>
  </si>
  <si>
    <t>Các loại thực vật tươi, ướp lạnh, đông lạnh hoặc sấy khô khác (bao gồm cả các bộ phận của chúng, dù đã được cắt, nghiền nát hoặc xay thành bột hay chưa) chủ yếu được sử dụng làm dược liệu (Cây long đởm dược liệu).</t>
  </si>
  <si>
    <t>其他主要用作药料的鲜、冷、冻或干的植物(包括其某部分，不论是否切割，压碎或研磨成粉)(药用青风藤)</t>
  </si>
  <si>
    <t>Các loại thực vật khác (bao gồm cả các bộ phận của chúng, dù đã được cắt, nghiền nát hoặc xay thành bột hay chưa) chủ yếu được sử dụng làm dược liệu (từ đồng nghĩa dược liệu)</t>
  </si>
  <si>
    <t>其他主要用作药料的鲜、冷、冻或干的植物(包括其某部分，不论是否切割，压碎或研磨成粉)(药用桑白皮)</t>
  </si>
  <si>
    <t>Các loại cây khác (bao gồm cả các bộ phận của chúng, dù đã được cắt, nghiền nát hoặc xay thành bột hay chưa) chủ yếu được sử dụng làm dược liệu (vỏ cây dâu tằm dược liệu).</t>
  </si>
  <si>
    <t>其他主要用作药料的鲜、冷、冻或干的植物(包括其某部分，不论是否切割，压碎或研磨成粉)(药用升麻)</t>
  </si>
  <si>
    <t>Các loại thực vật tươi, ướp lạnh, đông lạnh hoặc sấy khô khác (bao gồm cả các bộ phận của chúng, dù đã được cắt, nghiền nát hoặc xay thành bột hay chưa) chủ yếu được sử dụng làm dược liệu (Cimicifuga dược liệu).</t>
  </si>
  <si>
    <t>其他主要用作药料的鲜、冷、冻或干的植物(包括其某部分，不论是否切割，压碎或研磨成粉)(药用石菖蒲)</t>
  </si>
  <si>
    <t>Các loại cây khác chủ yếu được sử dụng làm dược liệu, ở dạng tươi, ướp lạnh, đông lạnh hoặc sấy khô (bao gồm cả các bộ phận của cây, dù có bị cắt, nghiền nát hoặc xay thành bột hay không) (cây diên vĩ dược liệu).</t>
  </si>
  <si>
    <t>其他主要用作药料的鲜、冷、冻或干的植物(包括其某部分，不论是否切割，压碎或研磨成粉)(药用太子参)</t>
  </si>
  <si>
    <t>Các loại thực vật tươi, ướp lạnh, đông lạnh hoặc sấy khô khác (bao gồm cả các bộ phận của chúng, dù đã được cắt, nghiền nát hoặc xay thành bột hay chưa) chủ yếu được sử dụng làm dược liệu (cây codonopsis pilosula dùng làm thuốc).</t>
  </si>
  <si>
    <t>其他主要用作药料的鲜、冷、冻或干的植物(包括其某部分，不论是否切割，压碎或研磨成粉)(药用土茯苓)</t>
  </si>
  <si>
    <t>Các loại thực vật tươi, ướp lạnh, đông lạnh hoặc sấy khô khác (bao gồm cả các bộ phận của chúng, dù đã được cắt, nghiền nát hoặc xay thành bột hay chưa) chủ yếu được sử dụng làm dược liệu (cây Smilax glabra dùng làm thuốc).</t>
  </si>
  <si>
    <t>其他主要用作药料的鲜、冷、冻或干的植物(包括其某部分，不论是否切割，压碎或研磨成粉)(药用威灵仙)</t>
  </si>
  <si>
    <t>Các loại thực vật tươi, ướp lạnh, đông lạnh hoặc sấy khô khác (bao gồm cả các bộ phận của chúng, dù có bị cắt, nghiền nát hoặc xay thành bột hay không) chủ yếu được sử dụng làm dược liệu (Cây hoa leo Clematis chinensis)</t>
  </si>
  <si>
    <t>其他主要用作药料的鲜、冷、冻或干的植物(包括其某部分，不论是否切割，压碎或研磨成粉)(药用五加皮)</t>
  </si>
  <si>
    <t>Các loại cây khác (bao gồm cả các bộ phận của chúng, dù đã được cắt, nghiền nát hoặc xay thành bột hay chưa) chủ yếu được sử dụng làm dược liệu (vỏ cây Acanthopanax dùng làm thuốc).</t>
  </si>
  <si>
    <t>其他主要用作药料的鲜、冷、冻或干的植物(包括其某部分，不论是否切割，压碎或研磨成粉)(药用细辛)</t>
  </si>
  <si>
    <t>Các loại thực vật tươi, ướp lạnh, đông lạnh hoặc sấy khô khác (bao gồm cả các bộ phận của chúng, dù đã được cắt, nghiền nát hoặc xay thành bột hay chưa) chủ yếu được sử dụng làm nguyên liệu dược liệu (Asarum dược liệu).</t>
  </si>
  <si>
    <t>其他主要用作药料的鲜、冷、冻或干的植物(包括其某部分，不论是否切割，压碎或研磨成粉)(药用香附)</t>
  </si>
  <si>
    <t>Các loại thực vật tươi, ướp lạnh, đông lạnh hoặc sấy khô khác (bao gồm cả các bộ phận của chúng, dù đã được cắt, nghiền nát hoặc xay thành bột hay chưa) chủ yếu được sử dụng làm dược liệu (cây bách xù tròn dùng làm thuốc).</t>
  </si>
  <si>
    <t>其他主要用作药料的鲜、冷、冻或干的植物(包括其某部分，不论是否切割，压碎或研磨成粉)(药用续断(川断))</t>
  </si>
  <si>
    <t>Các loại thực vật tươi, ướp lạnh, đông lạnh hoặc sấy khô khác (bao gồm cả các bộ phận của chúng, dù đã được cắt, nghiền nát hoặc xay thành bột hay chưa) chủ yếu được sử dụng làm dược liệu (Dipsacus asper dược liệu (Dipsacus Tứ Xuyên)).</t>
  </si>
  <si>
    <t>其他主要用作药料的鲜、冷、冻或干的植物(包括其某部分，不论是否切割，压碎或研磨成粉)(药用玄参)</t>
  </si>
  <si>
    <t>Các loại thực vật tươi, ướp lạnh, đông lạnh hoặc sấy khô khác (bao gồm cả các bộ phận của chúng, dù có bị cắt, nghiền nát hoặc xay thành bột hay không) chủ yếu được sử dụng làm dược liệu (cây Scrophularia ningpoensis dùng làm thuốc).</t>
  </si>
  <si>
    <t>其他主要用作药料的鲜、冷、冻或干的植物(包括其某部分，不论是否切割，压碎或研磨成粉)(药用延胡索(元胡))</t>
  </si>
  <si>
    <t>Các loại thực vật tươi, ướp lạnh, đông lạnh hoặc sấy khô khác (bao gồm cả các bộ phận của chúng, dù đã được cắt, nghiền nát hoặc xay thành bột hay chưa) chủ yếu được sử dụng làm dược liệu (cây thuốc Corydalis yanhusuo (Yuanhu)).</t>
  </si>
  <si>
    <t>其他主要用作药料的鲜、冷、冻或干的植物(包括其某部分，不论是否切割，压碎或研磨成粉)(药用远志)</t>
  </si>
  <si>
    <t>Các loại thực vật tươi, ướp lạnh, đông lạnh hoặc sấy khô khác (bao gồm cả các bộ phận của chúng, dù có bị cắt, nghiền nát hoặc xay thành bột hay không) chủ yếu được sử dụng làm dược liệu (cây Polygala tenuifolia dùng làm thuốc).</t>
  </si>
  <si>
    <t>其他主要用作药料的鲜、冷、冻或干的植物(包括其某部分，不论是否切割，压碎或研磨成粉)(药用泽泻)</t>
  </si>
  <si>
    <t>Các loại thực vật tươi, ướp lạnh, đông lạnh hoặc sấy khô khác (bao gồm cả các bộ phận của chúng, dù đã được cắt, nghiền nát hoặc xay thành bột hay chưa) chủ yếu được sử dụng làm dược liệu (Alisma plantago-aquatica dược liệu).</t>
  </si>
  <si>
    <t>其他主要用作药料的鲜、冷、冻或干的植物(包括其某部分，不论是否切割，压碎或研磨成粉)(药用知母)</t>
  </si>
  <si>
    <t>Các loại thực vật tươi, ướp lạnh, đông lạnh hoặc sấy khô khác (bao gồm cả các bộ phận của chúng, dù có bị cắt, nghiền nát hoặc xay thành bột hay không) chủ yếu được sử dụng làm dược liệu (cây Anemarrhena asphodeloides dùng làm thuốc).</t>
  </si>
  <si>
    <t>其他主要用作药料的鲜、冷、冻或干的植物(包括其某部分，不论是否切割，压碎或研磨成粉)(药用竹茹)</t>
  </si>
  <si>
    <t>Các loại thực vật tươi, ướp lạnh, đông lạnh hoặc sấy khô khác (bao gồm cả các bộ phận của chúng, dù đã được cắt, nghiền nát hoặc xay thành bột hay chưa) chủ yếu được sử dụng làm dược liệu (mảnh tre dược liệu).</t>
  </si>
  <si>
    <t>其他主要用作药料的鲜、冷、冻或干的植物(包括其某部分，不论是否切割，压碎或研磨成粉)(药用茜草)</t>
  </si>
  <si>
    <t>Các loại cây khác chủ yếu được sử dụng làm dược liệu, ở dạng tươi, ướp lạnh, đông lạnh hoặc sấy khô (bao gồm cả các bộ phận của chúng, dù có bị cắt, nghiền nát hoặc xay thành bột hay không) (cây madder dược liệu).</t>
  </si>
  <si>
    <t>其他主要用作药料的鲜、冷、冻或干的植物(包括其某部分，不论是否切割，压碎或研磨成粉)(药用巴戟天)</t>
  </si>
  <si>
    <t>Các loại thực vật tươi, ướp lạnh, đông lạnh hoặc sấy khô khác (bao gồm cả các bộ phận của chúng, dù đã được cắt, nghiền nát hoặc xay thành bột hay chưa) chủ yếu được sử dụng làm dược liệu (Morinda officinalis dược liệu)</t>
  </si>
  <si>
    <t>其他主要用作药料的鲜、冷、冻或干的植物(包括其某部分，不论是否切割，压碎或研磨成粉)(药用木贼)</t>
  </si>
  <si>
    <t>Các loại thực vật tươi, ướp lạnh, đông lạnh hoặc sấy khô khác (bao gồm cả các bộ phận của chúng, dù đã được cắt, nghiền nát hoặc xay thành bột hay chưa) chủ yếu được sử dụng làm dược liệu (cỏ đuôi ngựa).</t>
  </si>
  <si>
    <t>其他主要用作药料的鲜、冷、冻或干的植物(包括其某部分，不论是否切割，压碎或研磨成粉)(药用首乌藤)</t>
  </si>
  <si>
    <t>Các loại cây khác (bao gồm cả các bộ phận của chúng, dù đã được cắt, nghiền nát hoặc xay thành bột hay chưa) chủ yếu được sử dụng làm dược liệu (cây nho Polygonum multiflorum).</t>
  </si>
  <si>
    <t>其他主要用作药料的鲜、冷、冻或干的植物(包括其某部分，不论是否切割，压碎或研磨成粉)(药用桑枝)</t>
  </si>
  <si>
    <t>Các loại thực vật tươi, ướp lạnh, đông lạnh hoặc sấy khô khác (bao gồm cả các bộ phận của chúng, dù đã được cắt, nghiền nát hoặc xay thành bột hay chưa) chủ yếu được sử dụng làm dược liệu (cành dâu tằm dùng làm thuốc).</t>
  </si>
  <si>
    <t>其他主要用作药料的鲜、冷、冻或干的植物(包括其某部分，不论是否切割，压碎或研磨成粉)(药用山银花)</t>
  </si>
  <si>
    <t>Các loại cây khác (bao gồm cả các bộ phận của chúng, dù đã được cắt, nghiền nát hoặc xay thành bột hay chưa) chủ yếu được sử dụng làm dược liệu (kim ngân hoa dược liệu).</t>
  </si>
  <si>
    <t>其他主要用作药料的鲜、冷、冻或干的植物(包括其某部分，不论是否切割，压碎或研磨成粉)(药用艾叶)</t>
  </si>
  <si>
    <t>Các loại cây khác (bao gồm cả các bộ phận của cây, dù đã được cắt, nghiền nát hoặc xay thành bột hay chưa) chủ yếu được sử dụng làm dược liệu (lá ngải cứu dùng làm thuốc).</t>
  </si>
  <si>
    <t>其他主要用作药料的鲜、冷、冻或干的植物(包括其某部分，不论是否切割，压碎或研磨成粉)(药用番泻叶)</t>
  </si>
  <si>
    <t>Các loại cây khác (bao gồm cả các bộ phận của chúng, dù đã được cắt, nghiền nát hoặc xay thành bột hay chưa) chủ yếu được sử dụng làm dược liệu (lá senna dùng làm thuốc).</t>
  </si>
  <si>
    <t>其他主要用作药料的鲜、冷、冻或干的植物(包括其某部分，不论是否切割，压碎或研磨成粉)(药用红花)</t>
  </si>
  <si>
    <t>Các loại cây khác (bao gồm cả các bộ phận của chúng, dù đã được cắt, nghiền nát hoặc xay thành bột hay chưa) chủ yếu được sử dụng làm dược liệu (cây rum dược liệu).</t>
  </si>
  <si>
    <t>其他主要用作药料的鲜、冷、冻或干的植物(包括其某部分，不论是否切割，压碎或研磨成粉)(药用厚朴花)</t>
  </si>
  <si>
    <t>Các loại cây khác (bao gồm cả các bộ phận của chúng, dù đã được cắt, nghiền nát hoặc xay thành bột hay chưa) chủ yếu được sử dụng làm dược liệu (hoa mộc lan Magnolia officinalis).</t>
  </si>
  <si>
    <t>其他主要用作药料的鲜、冷、冻或干的植物(包括其某部分，不论是否切割，压碎或研磨成粉)(药用芦荟)</t>
  </si>
  <si>
    <t>Các loại cây tươi, ướp lạnh, đông lạnh hoặc sấy khô khác (bao gồm cả các bộ phận của chúng, dù đã được cắt, nghiền nát hoặc xay thành bột hay chưa) chủ yếu được sử dụng làm dược liệu (lô hội dược liệu).</t>
  </si>
  <si>
    <t>其他主要用作药料的鲜、冷、冻或干的植物(包括其某部分，不论是否切割，压碎或研磨成粉)(药用玫瑰花)</t>
  </si>
  <si>
    <t>Các loại cây khác chủ yếu được sử dụng làm dược liệu, dù tươi, ướp lạnh, đông lạnh hay sấy khô (bao gồm cả các bộ phận của chúng, dù có bị cắt, nghiền nát hoặc xay thành bột hay không) (hoa hồng dược liệu).</t>
  </si>
  <si>
    <t>其他主要用作药料的鲜、冷、冻或干的植物(包括其某部分，不论是否切割，压碎或研磨成粉)(药用木棉花)</t>
  </si>
  <si>
    <t>Các loại thực vật tươi, ướp lạnh, đông lạnh hoặc sấy khô khác (bao gồm cả các bộ phận của chúng, dù đã được cắt, nghiền nát hoặc xay thành bột hay chưa) chủ yếu được sử dụng làm dược liệu (hoa bông gòn dùng làm thuốc).</t>
  </si>
  <si>
    <t>其他主要用作药料的鲜、冷、冻或干的植物(包括其某部分，不论是否切割，压碎或研磨成粉)(药用枇杷叶)</t>
  </si>
  <si>
    <t>Các loại thực vật tươi, ướp lạnh, đông lạnh hoặc sấy khô khác (bao gồm cả các bộ phận của chúng, dù đã được cắt, nghiền nát hoặc xay thành bột hay chưa) chủ yếu được sử dụng làm dược liệu (lá cây tỳ bà dùng làm thuốc).</t>
  </si>
  <si>
    <t>其他主要用作药料的鲜、冷、冻或干的植物(包括其某部分，不论是否切割，压碎或研磨成粉)(药用蒲黄)</t>
  </si>
  <si>
    <t>Các loại thực vật tươi, ướp lạnh, đông lạnh hoặc sấy khô khác (bao gồm cả các bộ phận của chúng, dù đã được cắt, nghiền nát hoặc xay thành bột hay chưa) chủ yếu được sử dụng làm dược liệu (phấn hoa bồ công anh dùng làm thuốc).</t>
  </si>
  <si>
    <t>其他主要用作药料的鲜、冷、冻或干的植物(包括其某部分，不论是否切割，压碎或研磨成粉)(药用辛夷)</t>
  </si>
  <si>
    <t>Các loại thực vật tươi, ướp lạnh, đông lạnh hoặc sấy khô khác (bao gồm cả các bộ phận của chúng, dù đã được cắt, nghiền nát hoặc xay thành bột hay chưa) chủ yếu được sử dụng làm dược liệu (cây mộc lan dược liệu).</t>
  </si>
  <si>
    <t>其他主要用作药料的鲜、冷、冻或干的植物(包括其某部分，不论是否切割，压碎或研磨成粉)(药用淫羊藿)</t>
  </si>
  <si>
    <t>Các loại cây khác (bao gồm cả các bộ phận của chúng, dù đã được cắt, nghiền nát hoặc xay thành bột hay chưa) chủ yếu được sử dụng làm dược liệu (cây thuộc họ Epimedium).</t>
  </si>
  <si>
    <t>其他主要用作药料的鲜、冷、冻或干的植物(包括其某部分，不论是否切割，压碎或研磨成粉)(药用银杏叶)</t>
  </si>
  <si>
    <t>Các loại cây khác (bao gồm cả các bộ phận của chúng, dù đã được cắt, nghiền nát hoặc xay thành bột hay chưa) chủ yếu được sử dụng làm dược liệu (lá bạch quả).</t>
  </si>
  <si>
    <t>其他主要用作药料的鲜、冷、冻或干的植物(包括其某部分，不论是否切割，压碎或研磨成粉)(药用佩兰)</t>
  </si>
  <si>
    <t>Các loại thực vật tươi, ướp lạnh, đông lạnh hoặc sấy khô khác (bao gồm cả các bộ phận của chúng, dù có bị cắt, nghiền nát hoặc xay thành bột hay không) chủ yếu được sử dụng làm dược liệu (cây Eupatorium fortunei dùng làm thuốc).</t>
  </si>
  <si>
    <t>其他主要用作药料的鲜、冷、冻或干的植物(包括其某部分，不论是否切割，压碎或研磨成粉)(药用侧柏叶)</t>
  </si>
  <si>
    <t>Các loại cây khác (bao gồm cả các bộ phận của chúng, dù đã được cắt, nghiền nát hoặc xay thành bột hay chưa) chủ yếu được sử dụng làm dược liệu (lá cây trắc bách diệp dùng làm thuốc).</t>
  </si>
  <si>
    <t>其他主要用作药料的鲜、冷、冻或干的植物(包括其某部分，不论是否切割，压碎或研磨成粉)(药用泽兰)</t>
  </si>
  <si>
    <t>Các loại thực vật khác (bao gồm cả các bộ phận của chúng, dù đã được cắt, nghiền nát hoặc xay thành bột hay chưa) chủ yếu được sử dụng làm dược liệu (dược liệu).</t>
  </si>
  <si>
    <t>其他主要用作药料的鲜、冷、冻或干的植物(包括其某部分，不论是否切割，压碎或研磨成粉)(药用金荞麦)</t>
  </si>
  <si>
    <t>Các loại thực vật tươi, ướp lạnh, đông lạnh hoặc sấy khô khác (bao gồm cả các bộ phận của chúng, dù đã được cắt, nghiền nát hoặc xay thành bột hay chưa) chủ yếu được sử dụng làm dược liệu (kiều mạch dược liệu).</t>
  </si>
  <si>
    <t>其他主要用作药料的鲜、冷、冻或干的植物(包括其某部分，不论是否切割，压碎或研磨成粉)(药用柏子仁)</t>
  </si>
  <si>
    <t>Các loại cây khác (bao gồm cả các bộ phận của chúng, dù đã được cắt, nghiền nát hoặc xay thành bột hay chưa) chủ yếu được sử dụng làm dược liệu (hạt cây bách dược liệu).</t>
  </si>
  <si>
    <t>其他主要用作药料的鲜、冷、冻或干的植物(包括其某部分，不论是否切割，压碎或研磨成粉)(药用补骨脂)</t>
  </si>
  <si>
    <t>Các loại thực vật tươi, ướp lạnh, đông lạnh hoặc sấy khô khác (bao gồm cả các bộ phận của chúng, dù đã được cắt, nghiền nát hoặc xay thành bột hay chưa) chủ yếu được sử dụng làm dược liệu (cây thuốc Psoralea).</t>
  </si>
  <si>
    <t>其他主要用作药料的鲜、冷、冻或干的植物(包括其某部分，不论是否切割，压碎或研磨成粉)(药用瓜蒌)</t>
  </si>
  <si>
    <t>Các loại cây khác (bao gồm cả các bộ phận của chúng, dù đã được cắt, nghiền nát hoặc xay thành bột hay chưa) chủ yếu được sử dụng làm dược liệu (cây thuốc Trichosanthes kirilowii)</t>
  </si>
  <si>
    <t>其他主要用作药料的鲜、冷、冻或干的植物(包括其某部分，不论是否切割，压碎或研磨成粉)(药用连翘)</t>
  </si>
  <si>
    <t>Các loại thực vật tươi, ướp lạnh, đông lạnh hoặc sấy khô khác (bao gồm cả các bộ phận của chúng, dù đã được cắt, nghiền nát hoặc xay thành bột hay chưa) chủ yếu được sử dụng làm dược liệu (Forsythia suspensa dùng làm thuốc).</t>
  </si>
  <si>
    <t>其他主要用作药料的鲜、冷、冻或干的植物(包括其某部分，不论是否切割，压碎或研磨成粉)(药用牛蒡子)</t>
  </si>
  <si>
    <t>Các loại cây khác (bao gồm cả các bộ phận của chúng, dù đã được cắt, nghiền nát hoặc xay thành bột hay chưa) chủ yếu được sử dụng làm dược liệu (hạt ngưu bàng dược liệu).</t>
  </si>
  <si>
    <t>其他主要用作药料的鲜、冷、冻或干的植物(包括其某部分，不论是否切割，压碎或研磨成粉)(药用青皮)</t>
  </si>
  <si>
    <t>Các loại thực vật tươi, ướp lạnh, đông lạnh hoặc sấy khô khác (bao gồm cả các bộ phận của chúng, dù đã được cắt, nghiền nát hoặc xay thành bột hay chưa) chủ yếu được sử dụng làm dược liệu (vỏ quýt xanh dùng làm thuốc).</t>
  </si>
  <si>
    <t>其他主要用作药料的鲜、冷、冻或干的植物(包括其某部分，不论是否切割，压碎或研磨成粉)(药用菟丝子)</t>
  </si>
  <si>
    <t>Các loại cây khác (bao gồm cả các bộ phận của chúng, dù đã được cắt, nghiền nát hoặc xay thành bột hay chưa) chủ yếu được sử dụng làm dược liệu (cây tơ hồng).</t>
  </si>
  <si>
    <t>其他主要用作药料的鲜、冷、冻或干的植物(包括其某部分，不论是否切割，压碎或研磨成粉)(药用吴茱萸)</t>
  </si>
  <si>
    <t>Các loại thực vật tươi, ướp lạnh, đông lạnh hoặc sấy khô khác (bao gồm cả các bộ phận của chúng, dù đã được cắt, nghiền nát hoặc xay thành bột hay chưa) chủ yếu được sử dụng làm dược liệu (cây Evodia rutaecarpa dùng làm thuốc).</t>
  </si>
  <si>
    <t>其他主要用作药料的鲜、冷、冻或干的植物(包括其某部分，不论是否切割，压碎或研磨成粉)(药用五味子)</t>
  </si>
  <si>
    <t>Các loại cây khác (bao gồm cả các bộ phận của chúng, dù đã được cắt, nghiền nát hoặc xay thành bột hay chưa) chủ yếu được sử dụng làm dược liệu (cây ngũ vị tử Schisandra chinensis).</t>
  </si>
  <si>
    <t>其他主要用作药料的鲜、冷、冻或干的植物(包括其某部分，不论是否切割，压碎或研磨成粉)(药用夏枯草(球))</t>
  </si>
  <si>
    <t>Các loại cây khác chủ yếu được sử dụng làm dược liệu, ở dạng tươi, ướp lạnh, đông lạnh hoặc sấy khô (bao gồm cả các bộ phận của chúng, dù có cắt, nghiền nát hoặc xay thành bột hay không) (Cây Prunella vulgaris dùng làm dược liệu (dạng viên))</t>
  </si>
  <si>
    <t>其他主要用作药料的鲜、冷、冻或干的植物(包括其某部分，不论是否切割，压碎或研磨成粉)(药用亚麻子)</t>
  </si>
  <si>
    <t>Các loại cây khác (bao gồm cả các bộ phận của chúng, dù đã được cắt, nghiền nát hoặc xay thành bột hay chưa) chủ yếu được sử dụng làm dược liệu (hạt lanh dược liệu).</t>
  </si>
  <si>
    <t>其他主要用作药料的鲜、冷、冻或干的植物(包括其某部分，不论是否切割，压碎或研磨成粉)(药用枳壳)</t>
  </si>
  <si>
    <t>Các loại thực vật tươi, ướp lạnh, đông lạnh hoặc sấy khô khác (bao gồm cả các bộ phận của chúng, dù đã được cắt, nghiền nát hoặc xay thành bột hay chưa) chủ yếu được sử dụng làm dược liệu (vỏ cam đắng dùng làm thuốc).</t>
  </si>
  <si>
    <t>其他主要用作药料的鲜、冷、冻或干的植物(包括其某部分，不论是否切割，压碎或研磨成粉)(药用枳实)</t>
  </si>
  <si>
    <t>Các loại thực vật tươi, ướp lạnh, đông lạnh hoặc sấy khô khác (bao gồm cả các bộ phận của chúng, dù đã được cắt, nghiền nát hoặc xay thành bột hay chưa) chủ yếu được sử dụng làm dược liệu (cam đắng non dùng làm thuốc).</t>
  </si>
  <si>
    <t>其他主要用作药料的鲜、冷、冻或干的植物(包括其某部分，不论是否切割，压碎或研磨成粉)(药用韭菜子)</t>
  </si>
  <si>
    <t>Các loại thực vật tươi, ướp lạnh, đông lạnh hoặc sấy khô khác (bao gồm cả các bộ phận của chúng, dù đã được cắt, nghiền nát hoặc xay thành bột hay chưa) chủ yếu được sử dụng làm dược liệu (hạt tỏi tây dược liệu).</t>
  </si>
  <si>
    <t>其他主要用作药料的鲜、冷、冻或干的植物(包括其某部分，不论是否切割，压碎或研磨成粉)(药用沙苑子)</t>
  </si>
  <si>
    <t>Các loại thực vật tươi, ướp lạnh, đông lạnh hoặc sấy khô khác (bao gồm cả các bộ phận của chúng, dù đã được cắt, nghiền nát hoặc xay thành bột hay chưa) chủ yếu được sử dụng làm dược liệu (Cây hoàng kỳ (Astragalus complanatus)</t>
  </si>
  <si>
    <t>其他主要用作药料的鲜、冷、冻或干的植物(包括其某部分，不论是否切割，压碎或研磨成粉)(药用槐角)</t>
  </si>
  <si>
    <t>Các loại thực vật tươi, ướp lạnh, đông lạnh hoặc sấy khô khác (bao gồm cả các bộ phận của chúng, dù đã được cắt, nghiền nát hoặc xay thành bột hay chưa) chủ yếu được sử dụng làm dược liệu (quả Sophora japonica dùng làm thuốc).</t>
  </si>
  <si>
    <t>其他主要用作药料的鲜、冷、冻或干的植物(包括其某部分，不论是否切割，压碎或研磨成粉)(药用蒺藜)</t>
  </si>
  <si>
    <t>Các loại cây khác (bao gồm cả các bộ phận của chúng, dù đã được cắt, nghiền nát hoặc xay thành bột hay chưa) chủ yếu được sử dụng làm dược liệu (cây thuốc Tribulus terrestris)</t>
  </si>
  <si>
    <t>其他主要用作药料的鲜、冷、冻或干的植物(包括其某部分，不论是否切割，压碎或研磨成粉)(药用金樱子)</t>
  </si>
  <si>
    <t>Các loại cây khác tươi, ướp lạnh, đông lạnh hoặc sấy khô (bao gồm cả các bộ phận của chúng, dù đã được cắt, nghiền nát hoặc xay thành bột hay chưa) chủ yếu được sử dụng làm dược liệu (Rosa laevigata dược liệu).</t>
  </si>
  <si>
    <t>其他主要用作药料的鲜、冷、冻或干的植物(包括其某部分，不论是否切割，压碎或研磨成粉)(药用女贞子)</t>
  </si>
  <si>
    <t>Các loại cây khác (bao gồm cả các bộ phận của chúng, dù đã được cắt, nghiền nát hoặc xay thành bột hay chưa) chủ yếu được sử dụng làm dược liệu (quả trâm bầu dược liệu).</t>
  </si>
  <si>
    <t>其他主要用作药料的鲜、冷、冻或干的植物(包括其某部分，不论是否切割，压碎或研磨成粉)(药用益智)</t>
  </si>
  <si>
    <t>Các loại thực vật tươi, ướp lạnh, đông lạnh hoặc sấy khô khác (bao gồm cả các bộ phận của chúng, dù đã được cắt, nghiền nát hoặc xay thành bột hay chưa) chủ yếu được sử dụng làm dược liệu (Alpinia oxyphylla dược liệu)</t>
  </si>
  <si>
    <t>其他主要用作药料的鲜、冷、冻或干的植物(包括其某部分，不论是否切割，压碎或研磨成粉)(药用猪苓)</t>
  </si>
  <si>
    <t>Các loại thực vật tươi, ướp lạnh, đông lạnh hoặc sấy khô khác (bao gồm cả các bộ phận của chúng, dù đã được cắt, nghiền nát hoặc xay thành bột hay chưa) chủ yếu được sử dụng làm dược liệu (ví dụ như nấm Polyporus umbellatus).</t>
  </si>
  <si>
    <t>其他主要用作药料的鲜、冷、冻或干的植物(包括其某部分，不论是否切割，压碎或研磨成粉)(药用大蓟)</t>
  </si>
  <si>
    <t>Các loại thực vật tươi, ướp lạnh, đông lạnh hoặc sấy khô khác (bao gồm cả các bộ phận của chúng, dù đã được cắt, nghiền nát hoặc xay thành bột hay chưa) chủ yếu được sử dụng làm dược liệu (cây kế dược liệu).</t>
  </si>
  <si>
    <t>其他主要用作药料的鲜、冷、冻或干的植物(包括其某部分，不论是否切割，压碎或研磨成粉)(药用墨旱莲)</t>
  </si>
  <si>
    <t>Các loại cây khác (bao gồm cả các bộ phận của chúng, dù đã được cắt, nghiền nát hoặc xay thành bột hay chưa) chủ yếu được sử dụng làm dược liệu (cây thuốc Eclipta prostrata)</t>
  </si>
  <si>
    <t>其他主要用作药料的鲜、冷、冻或干的植物(包括其某部分，不论是否切割，压碎或研磨成粉)(药用益母草)</t>
  </si>
  <si>
    <t>Các loại cây khác (bao gồm cả các bộ phận của chúng, dù đã được cắt, nghiền nát hoặc xay thành bột hay chưa) chủ yếu được sử dụng làm dược liệu (cây ích mẫu).</t>
  </si>
  <si>
    <t>其他主要用作药料的鲜、冷、冻或干的植物(包括其某部分，不论是否切割，压碎或研磨成粉)(药用茵陈)</t>
  </si>
  <si>
    <t>Các loại thực vật tươi, ướp lạnh, đông lạnh hoặc sấy khô khác (bao gồm cả các bộ phận của chúng, dù đã được cắt, nghiền nát hoặc xay thành bột hay chưa) chủ yếu được sử dụng làm dược liệu (cây Artemisia capillaris dùng làm thuốc).</t>
  </si>
  <si>
    <t>其他主要用作药料的鲜、冷、冻或干的植物(包括其某部分，不论是否切割，压碎或研磨成粉)(药用车前草)</t>
  </si>
  <si>
    <t>Các loại cây khác (bao gồm cả các bộ phận của cây, dù đã được cắt, nghiền nát hoặc xay thành bột hay chưa) chủ yếu được sử dụng làm dược liệu (cây mã đề dược liệu).</t>
  </si>
  <si>
    <t>其他主要用作药料的鲜、冷、冻或干的植物(包括其某部分，不论是否切割，压碎或研磨成粉)(药用鸡骨草)</t>
  </si>
  <si>
    <t>Các loại cây khác (bao gồm cả các bộ phận của chúng, dù đã được cắt, nghiền nát hoặc xay thành bột hay chưa) chủ yếu được sử dụng làm dược liệu (cỏ xương gà dược liệu).</t>
  </si>
  <si>
    <t>其他主要用作药料的鲜、冷、冻或干的植物(包括其某部分，不论是否切割，压碎或研磨成粉)(药用积雪草)</t>
  </si>
  <si>
    <t>Các loại cây khác (bao gồm cả các bộ phận của chúng, dù đã được cắt, nghiền nát hoặc xay thành bột hay chưa) chủ yếu được sử dụng làm dược liệu (cây rau má).</t>
  </si>
  <si>
    <t>其他主要用作药料的鲜、冷、冻或干的植物(包括其某部分，不论是否切割，压碎或研磨成粉)(药用金钱草)</t>
  </si>
  <si>
    <t>Các loại cây khác (bao gồm cả các bộ phận của chúng, dù đã được cắt, nghiền nát hoặc xay thành bột hay chưa) chủ yếu được sử dụng làm dược liệu (cây trầu bà dược liệu).</t>
  </si>
  <si>
    <t>其他主要用作药料的鲜、冷、冻或干的植物(包括其某部分，不论是否切割，压碎或研磨成粉)(药用荆芥)</t>
  </si>
  <si>
    <t>Các loại cây khác (bao gồm cả các bộ phận của chúng, dù đã được cắt, nghiền nát hoặc xay thành bột hay chưa) chủ yếu được sử dụng làm dược liệu (cỏ bạc hà mèo).</t>
  </si>
  <si>
    <t>其他主要用作药料的鲜、冷、冻或干的植物(包括其某部分，不论是否切割，压碎或研磨成粉)(药用片姜黄)</t>
  </si>
  <si>
    <t>Các loại thực vật tươi, ướp lạnh, đông lạnh hoặc sấy khô khác (bao gồm cả các bộ phận của chúng, dù đã được cắt, nghiền hoặc xay thành bột hay chưa) chủ yếu được sử dụng làm dược liệu (miếng nghệ dược liệu).</t>
  </si>
  <si>
    <t>其他主要用作药料的鲜、冷、冻或干的植物(包括其某部分，不论是否切割，压碎或研磨成粉)(药用车前子)</t>
  </si>
  <si>
    <t>Các loại cây khác (bao gồm cả các bộ phận của chúng, dù đã được cắt, nghiền nát hoặc xay thành bột hay chưa) chủ yếu được sử dụng làm dược liệu (hạt mã đề dược liệu).</t>
  </si>
  <si>
    <t>其他主要用作药料的鲜、冷、冻或干的植物(包括其某部分，不论是否切割，压碎或研磨成粉)(食用香薷)</t>
  </si>
  <si>
    <t>Các loại thực vật tươi, ướp lạnh, đông lạnh hoặc sấy khô khác (bao gồm cả các bộ phận của chúng, dù đã được cắt, nghiền nát hoặc xay thành bột hay chưa) chủ yếu được sử dụng làm dược liệu (Elsholtzia ăn được).</t>
  </si>
  <si>
    <t>其他主要用作药料的鲜、冷、冻或干的植物(包括其某部分，不论是否切割，压碎或研磨成粉)(食用夏枯草(球))</t>
  </si>
  <si>
    <t>Các loại cây khác chủ yếu được sử dụng làm dược liệu, ở dạng tươi, ướp lạnh, đông lạnh hoặc sấy khô (bao gồm cả các bộ phận của chúng, dù có cắt, nghiền nát hoặc xay thành bột hay không) (Prunella vulgaris ăn được (dạng viên))</t>
  </si>
  <si>
    <t>其他主要用作药料的鲜、冷、冻或干的植物(包括其某部分，不论是否切割，压碎或研磨成粉)(其他药用根和根茎类中药材)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</si>
  <si>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rễ và thân rễ có dược tính khác).</t>
  </si>
  <si>
    <t>其他主要用作药料的鲜、冷、冻或干的植物(包括其某部分，不论是否切割，压碎或研磨成粉)(其他食用根和根茎类中药材)</t>
  </si>
  <si>
    <t>Các loại thực vật tươi, ướp lạnh, đông lạnh hoặc sấy khô khác (bao gồm cả các bộ phận của chúng, dù đã được cắt, nghiền hoặc xay thành bột hay chưa) chủ yếu được sử dụng làm dược liệu (các loại rễ và thân rễ ăn được khác của y học cổ truyền Trung Quốc).</t>
  </si>
  <si>
    <t>其他主要用作药料的鲜、冷、冻或干的植物(包括其某部分，不论是否切割，压碎或研磨成粉)(其他药用茎、皮类中药材)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</si>
  <si>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thân và vỏ cây có dược tính khác).</t>
  </si>
  <si>
    <t>其他主要用作药料的鲜、冷、冻或干的植物(包括其某部分，不论是否切割，压碎或研磨成粉)(其他食用茎、皮类中药材)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</si>
  <si>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thân và vỏ cây ăn được khác dùng làm dược liệu).</t>
  </si>
  <si>
    <t>其他主要用作药料的鲜、冷、冻或干的植物(包括其某部分，不论是否切割，压碎或研磨成粉)(其他药用叶、花类中药材)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</si>
  <si>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lá và hoa dược liệu khác).</t>
  </si>
  <si>
    <t>其他主要用作药料的鲜、冷、冻或干的植物(包括其某部分，不论是否切割，压碎或研磨成粉)(其他食用叶、花类中药材)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</si>
  <si>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lá và hoa ăn được khác của các loại dược liệu Trung Quốc).</t>
  </si>
  <si>
    <t>其他主要用作药料的鲜、冷、冻或干的植物(包括其某部分，不论是否切割，压碎或研磨成粉)(其他药用果实类中药材)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</si>
  <si>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quả dược liệu khác).</t>
  </si>
  <si>
    <t>其他主要用作药料的鲜、冷、冻或干的植物(包括其某部分，不论是否切割，压碎或研磨成粉)(其他食用果实类中药材)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</si>
  <si>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quả ăn được khác có dược tính).</t>
  </si>
  <si>
    <t>其他主要用作药料的鲜、冷、冻或干的植物(包括其某部分，不论是否切割，压碎或研磨成粉)(其他药用种子类中药材)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</si>
  <si>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hạt dược liệu khác).</t>
  </si>
  <si>
    <t>其他主要用作药料的鲜、冷、冻或干的植物(包括其某部分，不论是否切割，压碎或研磨成粉)(其他食用种子类中药材)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</si>
  <si>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dược liệu dạng hạt ăn được khác).</t>
  </si>
  <si>
    <t>其他主要用作药料的鲜、冷、冻或干的植物(包括其某部分，不论是否切割，压碎或研磨成粉)(其他药用全草类中药材)</t>
  </si>
  <si>
    <t>Các loại thực vật tươi, ướp lạnh, đông lạnh hoặc sấy khô khác (bao gồm cả các bộ phận của chúng, dù đã được cắt, nghiền hoặc xay thành bột hay chưa) chủ yếu được sử dụng làm dược liệu (các loại thảo dược nguyên chất khác).</t>
  </si>
  <si>
    <t>其他主要用作药料的鲜、冷、冻或干的植物(包括其某部分，不论是否切割，压碎或研磨成粉)(其他食用全草类中药材)</t>
  </si>
  <si>
    <t>Các loại thực vật tươi, ướp lạnh, đông lạnh hoặc sấy khô khác (bao gồm cả các bộ phận của chúng, dù đã được cắt, nghiền hoặc xay thành bột hay chưa) chủ yếu được sử dụng làm dược liệu (các loại dược liệu Trung Quốc nguyên chất ăn được khác).</t>
  </si>
  <si>
    <t>其他主要用作药料的鲜、冷、冻或干的植物(包括其某部分，不论是否切割，压碎或研磨成粉)(其他药用未列明类别中药材)</t>
  </si>
  <si>
    <t>Các loại thực vật tươi, ướp lạnh, đông lạnh hoặc sấy khô khác (bao gồm cả các bộ phận của chúng, dù đã được cắt, nghiền nát hoặc xay thành bột hay chưa) chủ yếu được sử dụng làm dược liệu (các dược liệu khác không được liệt kê trong danh sách).</t>
  </si>
  <si>
    <t>其他主要用作药料的鲜、冷、冻或干的植物(包括其某部分，不论是否切割，压碎或研磨成粉)(其他食用未列明类别中药材)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</si>
  <si>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dược liệu ăn được khác không được liệt kê trong danh sách).</t>
  </si>
  <si>
    <t>其他主要用作药料的鲜、冷、冻或干的植物(包括其某部分，不论是否切割，压碎或研磨成粉)(白头翁PULSATILLAE RADIX)</t>
  </si>
  <si>
    <t>Các loại cây khác chủ yếu được sử dụng làm nguyên liệu dược liệu, dù tươi, ướp lạnh, đông lạnh hay sấy khô (bao gồm cả các bộ phận của chúng, dù có bị cắt, nghiền nát hoặc xay thành bột hay không) (Rễ Pulsatilla)</t>
  </si>
  <si>
    <t>其他主要用作药料的鲜、冷、冻或干的植物(包括其某部分，不论是否切割，压碎或研磨成粉)(北豆根MENISPERMI RHIZOMA)</t>
  </si>
  <si>
    <t>Các loại cây khác chủ yếu được sử dụng làm dược liệu, ở dạng tươi, ướp lạnh, đông lạnh hoặc sấy khô (bao gồm cả các bộ phận của chúng, dù có bị cắt, nghiền nát hoặc xay thành bột hay không) (Menispermi Rhizoma).</t>
  </si>
  <si>
    <t>其他主要用作药料的鲜、冷、冻或干的植物(包括其某部分，不论是否切割，压碎或研磨成粉)(槟榔ARECAE SEMEN)</t>
  </si>
  <si>
    <t>Các loại cây tươi, ướp lạnh, đông lạnh hoặc sấy khô khác (bao gồm cả các bộ phận của chúng, dù đã được cắt, nghiền nát hoặc xay thành bột hay chưa) chủ yếu được sử dụng làm dược liệu (hạt cau).</t>
  </si>
  <si>
    <t>其他主要用作药料的鲜、冷、冻或干的植物(包括其某部分，不论是否切割，压碎或研磨成粉)(草豆蔻(草寇)ALPINIAE KATSUMADAI SEMEN)</t>
  </si>
  <si>
    <t>Các loại cây khác chủ yếu được sử dụng làm dược liệu, ở dạng tươi, ướp lạnh, đông lạnh hoặc sấy khô (bao gồm cả các bộ phận của chúng, dù có bị cắt, nghiền nát hoặc xay thành bột hay không) (Alpiniae Katsumadai Semen)</t>
  </si>
  <si>
    <t>其他主要用作药料的鲜、冷、冻或干的植物(包括其某部分，不论是否切割，压碎或研磨成粉)(穿山龙DIOSCOREAE NIPPONICAE )</t>
  </si>
  <si>
    <t>Các loại cây khác chủ yếu được sử dụng làm dược liệu, dù tươi, ướp lạnh, đông lạnh hay sấy khô (bao gồm cả các bộ phận của chúng, dù có bị cắt, nghiền nát hoặc xay thành bột hay không) (Dioscorea nipponica)</t>
  </si>
  <si>
    <t>其他主要用作药料的鲜、冷、冻或干的植物(包括其某部分，不论是否切割，压碎或研磨成粉)(防己STEPHANIAE TETRANDRAE RADIX)</t>
  </si>
  <si>
    <t>Các loại cây khác chủ yếu được sử dụng làm dược liệu, ở dạng tươi, ướp lạnh, đông lạnh hoặc sấy khô (bao gồm cả các bộ phận của chúng, dù có cắt, nghiền nát hoặc xay thành bột hay không) (Stephaniae Tetrandrae Radix)</t>
  </si>
  <si>
    <t>其他主要用作药料的鲜、冷、冻或干的植物(包括其某部分，不论是否切割，压碎或研磨成粉)(黄藤FIBRAUREAE CAULIS)</t>
  </si>
  <si>
    <t>Các loại cây khác chủ yếu được sử dụng làm nguyên liệu dược liệu, dù tươi, ướp lạnh, đông lạnh hay sấy khô (bao gồm cả các bộ phận của chúng, dù có bị cắt, nghiền nát hoặc xay thành bột hay không) (Fibrae Caulis).</t>
  </si>
  <si>
    <t>其他主要用作药料的鲜、冷、冻或干的植物(包括其某部分，不论是否切割，压碎或研磨成粉)(鸡血藤SPATHOLOB CAULIS)</t>
  </si>
  <si>
    <t>Các loại cây khác chủ yếu được sử dụng làm dược liệu, dù tươi, ướp lạnh, đông lạnh hay sấy khô (bao gồm cả các bộ phận của chúng, dù có bị cắt, nghiền nát hoặc xay thành bột hay không) (Spatholob Caulis)</t>
  </si>
  <si>
    <t>其他主要用作药料的鲜、冷、冻或干的植物(包括其某部分，不论是否切割，压碎或研磨成粉)(老鹳草(玄草)ERODII HERBA GERANII HERBA)</t>
  </si>
  <si>
    <t>Các loại cây khác chủ yếu được sử dụng làm dược liệu, ở dạng tươi, ướp lạnh, đông lạnh hoặc sấy khô (bao gồm cả các bộ phận của chúng, dù có cắt, nghiền hoặc xay thành bột hay không) (Geranium HERBA GERANII HERBA)</t>
  </si>
  <si>
    <t>其他主要用作药料的鲜、冷、冻或干的植物(包括其某部分，不论是否切割，压碎或研磨成粉)(莲须NELUMBINIS STAMEN)</t>
  </si>
  <si>
    <t>Các loại thực vật khác (bao gồm cả các bộ phận của chúng, dù đã được cắt, nghiền nát hoặc xay thành bột hay chưa) chủ yếu được sử dụng làm dược liệu, ở dạng tươi, ướp lạnh, đông lạnh hoặc sấy khô (nhị hoa).</t>
  </si>
  <si>
    <t>其他主要用作药料的鲜、冷、冻或干的植物(包括其某部分，不论是否切割，压碎或研磨成粉)(马钱子STRYCHNI SEMEN)</t>
  </si>
  <si>
    <t>Các loại cây khác (bao gồm cả các bộ phận của chúng, dù đã được cắt, nghiền nát hoặc xay thành bột hay chưa) chủ yếu được sử dụng làm dược liệu, ở dạng tươi, ướp lạnh, đông lạnh hoặc sấy khô (Strychnifolia, SEMEN).</t>
  </si>
  <si>
    <t>其他主要用作药料的鲜、冷、冻或干的植物(包括其某部分，不论是否切割，压碎或研磨成粉)(马钱子粉STRYCHNI SEMEN PULVERATUM)</t>
  </si>
  <si>
    <t>Các loại thực vật tươi, ướp lạnh, đông lạnh hoặc sấy khô khác (bao gồm cả các bộ phận của chúng, dù đã được cắt, nghiền nát hoặc xay thành bột hay chưa) chủ yếu được sử dụng làm dược liệu (bột hạt Strychni).</t>
  </si>
  <si>
    <t>其他主要用作药料的鲜、冷、冻或干的植物(包括其某部分，不论是否切割，压碎或研磨成粉)(蔓荆子VITICIS FRUCTUS)</t>
  </si>
  <si>
    <t>Các loại cây khác (bao gồm cả các bộ phận của chúng, dù đã được cắt, nghiền nát hoặc xay thành bột hay chưa) chủ yếu được sử dụng làm dược liệu, ở dạng tươi, ướp lạnh, đông lạnh hoặc sấy khô (VITICIS FRUCTUS)</t>
  </si>
  <si>
    <t>其他主要用作药料的鲜、冷、冻或干的植物(包括其某部分，不论是否切割，压碎或研磨成粉)(猫爪草RANUNCULI TERNATI RADIX)</t>
  </si>
  <si>
    <t>Các loại cây khác chủ yếu được sử dụng làm nguyên liệu dược liệu, dù tươi, ướp lạnh, đông lạnh hay sấy khô (bao gồm cả các bộ phận của chúng, dù có bị cắt, nghiền nát hoặc xay thành bột hay không) (Rễ cây Ranunculus ternati)</t>
  </si>
  <si>
    <t>其他主要用作药料的鲜、冷、冻或干的植物(包括其某部分，不论是否切割，压碎或研磨成粉)(山豆根SOPHORAE TONKINENSIS RADIX ET RHIZOMA)</t>
  </si>
  <si>
    <t>Các loại cây khác chủ yếu được sử dụng làm dược liệu, ở dạng tươi, ướp lạnh, đông lạnh hoặc sấy khô (bao gồm cả các bộ phận của chúng, dù có bị cắt, nghiền nát hoặc xay thành bột hay không) (Sophora tonkinensis, RADIX, ET RHIZOMA)</t>
  </si>
  <si>
    <t>其他主要用作药料的鲜、冷、冻或干的植物(包括其某部分，不论是否切割，压碎或研磨成粉)(水飞蓟SILYBI FRUCTUS)</t>
  </si>
  <si>
    <t>Các loại cây khác chủ yếu được sử dụng làm nguyên liệu dược liệu, dù tươi, ướp lạnh, đông lạnh hay sấy khô (bao gồm cả các bộ phận của chúng, dù có bị cắt, nghiền nát hoặc xay thành bột hay không) (Silybum fructus)</t>
  </si>
  <si>
    <t>其他主要用作药料的鲜、冷、冻或干的植物(包括其某部分，不论是否切割，压碎或研磨成粉)(松花粉PINI POLLEN)</t>
  </si>
  <si>
    <t>Các loại thực vật tươi, ướp lạnh, đông lạnh hoặc sấy khô khác (bao gồm cả các bộ phận của chúng, dù đã được cắt, nghiền nát hoặc xay thành bột hay chưa) chủ yếu được sử dụng làm dược liệu (phấn hoa thông).</t>
  </si>
  <si>
    <t>其他主要用作药料的鲜、冷、冻或干的植物(包括其某部分，不论是否切割，压碎或研磨成粉)(天仙子HYOSCYAMI SEMEN)</t>
  </si>
  <si>
    <t>Các loại thực vật tươi, ướp lạnh, đông lạnh hoặc sấy khô khác (bao gồm cả các bộ phận của chúng, dù đã được cắt, nghiền nát hoặc xay thành bột hay chưa) chủ yếu được sử dụng làm dược liệu (Hyoscyamus semen)</t>
  </si>
  <si>
    <t>其他主要用作药料的鲜、冷、冻或干的植物(包括其某部分，不论是否切割，压碎或研磨成粉)(西青果CHEBULAE FRUCTUS IMMATURUS)</t>
  </si>
  <si>
    <t>Các loại cây khác chủ yếu được sử dụng làm dược liệu, ở dạng tươi, ướp lạnh, đông lạnh hoặc sấy khô (bao gồm cả các bộ phận của chúng, dù có bị cắt, nghiền nát hoặc xay thành bột hay không) (Chebulae fructus immaturus)</t>
  </si>
  <si>
    <t>其他主要用作药料的鲜、冷、冻或干的植物(包括其某部分，不论是否切割，压碎或研磨成粉)(仙茅CURCULIGINIS RHIZOMA)</t>
  </si>
  <si>
    <t>Các loại cây khác chủ yếu được sử dụng làm dược liệu, ở dạng tươi, ướp lạnh, đông lạnh hoặc sấy khô (bao gồm cả các bộ phận của chúng, dù có bị cắt, nghiền nát hoặc xay thành bột hay không) (Curculigo orchioides Rhizoma).</t>
  </si>
  <si>
    <t>其他主要用作药料的鲜、冷、冻或干的植物(包括其某部分，不论是否切割，压碎或研磨成粉)(郁金CURCUMAE RADIX)</t>
  </si>
  <si>
    <t>Các loại cây khác chủ yếu được sử dụng làm nguyên liệu dược liệu, dù tươi, ướp lạnh, đông lạnh hay sấy khô (bao gồm cả các bộ phận của chúng, dù có cắt, nghiền nát hay xay thành bột hay không) (Curcumae Radix)</t>
  </si>
  <si>
    <t>其他主要用作药料的鲜、冷、冻或干的植物(包括其某部分，不论是否切割，压碎或研磨成粉)(重楼PARIDIS RHIZOMA)</t>
  </si>
  <si>
    <t>Các loại cây khác chủ yếu được sử dụng làm dược liệu, ở dạng tươi, ướp lạnh, đông lạnh hoặc sấy khô (bao gồm cả các bộ phận của chúng, dù có bị cắt, nghiền nát hoặc xay thành bột hay không) (Paridis rhizoma).</t>
  </si>
  <si>
    <t>其他主要用作药料的鲜、冷、冻或干的植物(包括其某部分，不论是否切割，压碎或研磨成粉)(紫草ARNEBIAE RADIX)</t>
  </si>
  <si>
    <t>Các loại cây khác chủ yếu được sử dụng làm nguyên liệu dược liệu, dù tươi, ướp lạnh, đông lạnh hay sấy khô (bao gồm cả các bộ phận của chúng, dù có bị cắt, nghiền nát hoặc xay thành bột hay không) (Arnebiae Radix)</t>
  </si>
  <si>
    <t>其他主要用作药料的鲜、冷、冻或干的植物(包括其某部分，不论是否切割，压碎或研磨成粉)(胡芦巴(葫芦巴)TRIGONELLAE SEMEN)</t>
  </si>
  <si>
    <t>Các loại thực vật tươi, ướp lạnh, đông lạnh hoặc sấy khô khác (bao gồm cả các bộ phận của chúng, dù đã được cắt, nghiền nát hoặc xay thành bột hay chưa) chủ yếu được sử dụng làm dược liệu (hạt cỏ cà ri (Trigonella foenum-graecum))</t>
  </si>
  <si>
    <t>其他主要用作药料的鲜、冷、冻或干的植物(包括其某部分，不论是否切割，压碎或研磨成粉)(药用吐根)</t>
  </si>
  <si>
    <t>Các loại thực vật tươi, ướp lạnh, đông lạnh hoặc sấy khô khác (bao gồm cả các bộ phận của chúng, dù đã được cắt, nghiền nát hoặc xay thành bột hay chưa) chủ yếu được sử dụng làm dược liệu (cây ipecac dùng trong y học).</t>
  </si>
  <si>
    <t>其他主要用作药料的鲜、冷、冻或干的植物(包括其某部分，不论是否切割，压碎或研磨成粉)(药用白鲜皮)</t>
  </si>
  <si>
    <t>Các loại cây khác chủ yếu được sử dụng làm dược liệu, ở dạng tươi, ướp lạnh, đông lạnh hoặc sấy khô (bao gồm cả các bộ phận của chúng, dù có bị cắt, nghiền nát hoặc xay thành bột hay không) (vỏ rễ cây Dictamnus dasycarpus).</t>
  </si>
  <si>
    <t>其他主要用作药料的鲜、冷、冻或干的植物(包括其某部分，不论是否切割，压碎或研磨成粉)(药用弗朗鼠李皮)</t>
  </si>
  <si>
    <t>Các loại thực vật tươi, ướp lạnh, đông lạnh hoặc sấy khô khác (bao gồm cả các bộ phận của chúng, dù đã được cắt, nghiền nát hoặc xay thành bột hay chưa) chủ yếu được sử dụng làm dược liệu (vỏ cây rhamnobark dùng làm thuốc).</t>
  </si>
  <si>
    <t>其他主要用作药料的鲜、冷、冻或干的植物(包括其某部分不论是否切割压碎或研磨成粉)(槲寄生)</t>
  </si>
  <si>
    <t>Các loại cây khác chủ yếu được sử dụng làm dược liệu, ở dạng tươi, ướp lạnh, đông lạnh hoặc sấy khô (bao gồm cả các bộ phận của chúng, dù có bị cắt, nghiền nát hoặc xay thành bột hay không) (cây tầm gửi)</t>
  </si>
  <si>
    <t>其他主要用作药料的鲜、冷、冻或干的植物(包括其某部分，不论是否切割，压碎或研磨成粉)(广天仙子)</t>
  </si>
  <si>
    <t>Các loại thực vật tươi, ướp lạnh, đông lạnh hoặc sấy khô khác (bao gồm cả các bộ phận của chúng, dù đã được cắt, nghiền nát hoặc xay thành bột hay chưa) chủ yếu được sử dụng làm dược liệu (chẳng hạn như *Hypericum perforatum*).</t>
  </si>
  <si>
    <t>其他主要用作药料的鲜、冷、冻或干的植物(包括其某部分，不论是否切割，压碎或研磨成粉)(天竺黄)</t>
  </si>
  <si>
    <t>Các loại thực vật tươi, ướp lạnh, đông lạnh hoặc sấy khô khác (bao gồm cả các bộ phận của chúng, dù đã được cắt, nghiền nát hoặc xay thành bột hay chưa) chủ yếu được sử dụng làm nguyên liệu dược liệu (chiết xuất tre).</t>
  </si>
  <si>
    <t>其他主要用作药料的鲜、冷、冻或干的植物(包括其某部分，不论是否切割，压碎或研磨成粉)(胡黄连)</t>
  </si>
  <si>
    <t>Các loại thực vật tươi, ướp lạnh, đông lạnh hoặc sấy khô khác (bao gồm cả các bộ phận của chúng, dù đã được cắt, nghiền nát hoặc xay thành bột hay chưa) chủ yếu được sử dụng làm nguyên liệu dược liệu (chẳng hạn như Coptis chinensis).</t>
  </si>
  <si>
    <t>其他主要用作药料的鲜、冷、冻或干的植物(包括其某部分，不论是否切割，压碎或研磨成粉)(白前)</t>
  </si>
  <si>
    <t>Các loại thực vật tươi, ướp lạnh, đông lạnh hoặc sấy khô khác (bao gồm cả các bộ phận của chúng, dù đã được cắt, nghiền nát hoặc xay thành bột hay chưa) chủ yếu được sử dụng làm dược liệu (Baiqian).</t>
  </si>
  <si>
    <t>其他主要用作药料的鲜、冷、冻或干的植物(包括其某部分，不论是否切割，压碎或研磨成粉)(百部)</t>
  </si>
  <si>
    <t>Các loại thực vật tươi, ướp lạnh, đông lạnh hoặc sấy khô khác (bao gồm cả các bộ phận của chúng, dù đã được cắt, nghiền nát hoặc xay thành bột hay chưa) chủ yếu được sử dụng làm dược liệu (Stemona japonica)</t>
  </si>
  <si>
    <t>其他主要用作药料的鲜、冷、冻或干的植物(包括其某部分，不论是否切割，压碎或研磨成粉)(苍耳子)</t>
  </si>
  <si>
    <t>Các loại cây khác (bao gồm cả các bộ phận của chúng, dù đã được cắt, nghiền nát hoặc xay thành bột hay chưa) chủ yếu được sử dụng làm dược liệu, ở dạng tươi, ướp lạnh, đông lạnh hoặc sấy khô (Xanthium sibiricum).</t>
  </si>
  <si>
    <t>其他主要用作药料的鲜、冷、冻或干的植物(包括其某部分，不论是否切割，压碎或研磨成粉)(当药)</t>
  </si>
  <si>
    <t>Các loại thực vật tươi, ướp lạnh, đông lạnh hoặc sấy khô khác (bao gồm cả các bộ phận của chúng, dù đã được cắt, nghiền nát hoặc xay thành bột hay chưa) chủ yếu được sử dụng làm nguyên liệu dược liệu.</t>
  </si>
  <si>
    <t>其他主要用作药料的鲜、冷、冻或干的植物(包括其某部分，不论是否切割，压碎或研磨成粉)(甘松)</t>
  </si>
  <si>
    <t>Các loại cây tươi, ướp lạnh, đông lạnh hoặc sấy khô khác (bao gồm cả các bộ phận của chúng, dù đã được cắt, nghiền nát hoặc xay thành bột hay chưa) chủ yếu được sử dụng làm nguyên liệu dược liệu (Nardostachys jatamansi)</t>
  </si>
  <si>
    <t>其他主要用作药料的鲜、冷、冻或干的植物(包括其某部分，不论是否切割，压碎或研磨成粉)(红豆蔻)</t>
  </si>
  <si>
    <t>Các loại cây khác chủ yếu được sử dụng làm nguyên liệu dược liệu, dù tươi, ướp lạnh, đông lạnh hay sấy khô (bao gồm cả các bộ phận của chúng, dù có bị cắt, nghiền nát hoặc xay thành bột hay không) (ví dụ như bạch đậu khấu).</t>
  </si>
  <si>
    <t>其他主要用作药料的鲜、冷、冻或干的植物(包括其某部分，不论是否切割，压碎或研磨成粉)(合欢皮)</t>
  </si>
  <si>
    <t>Các loại cây khác (bao gồm cả các bộ phận của chúng, dù đã được cắt, nghiền nát hoặc xay thành bột hay chưa) chủ yếu được sử dụng làm dược liệu (vỏ cây Albizia).</t>
  </si>
  <si>
    <t>其他主要用作药料的鲜、冷、冻或干的植物(包括其某部分，不论是否切割，压碎或研磨成粉)(苦参)</t>
  </si>
  <si>
    <t>Các loại thực vật tươi, ướp lạnh, đông lạnh hoặc sấy khô khác (bao gồm cả các bộ phận của chúng, dù đã được cắt, nghiền nát hoặc xay thành bột hay chưa) chủ yếu được sử dụng làm dược liệu (Sophora flavescens)</t>
  </si>
  <si>
    <t>其他主要用作药料的鲜、冷、冻或干的植物(包括其某部分，不论是否切割，压碎或研磨成粉)(两面针)</t>
  </si>
  <si>
    <t>Các loại thực vật tươi, ướp lạnh, đông lạnh hoặc sấy khô khác (bao gồm cả các bộ phận của chúng, dù có bị cắt, nghiền nát hoặc xay thành bột hay không) chủ yếu được sử dụng làm dược liệu (Zanthoxylum nitidum)</t>
  </si>
  <si>
    <t>其他主要用作药料的鲜、冷、冻或干的植物(包括其某部分，不论是否切割，压碎或研磨成粉)(罗布麻叶、罗布麻茶)</t>
  </si>
  <si>
    <t>Các loại cây khác chủ yếu được sử dụng làm dược liệu, ở dạng tươi, ướp lạnh, đông lạnh hoặc sấy khô (bao gồm cả các bộ phận của chúng, dù có cắt, nghiền nát hoặc xay thành bột hay không) (lá Apocynum venetum, trà Apocynum venetum).</t>
  </si>
  <si>
    <t>其他主要用作药料的鲜、冷、冻或干的植物(包括其某部分，不论是否切割，压碎或研磨成粉)(木蝴蝶)</t>
  </si>
  <si>
    <t>Các loại thực vật tươi, ướp lạnh, đông lạnh hoặc sấy khô khác (bao gồm cả các bộ phận của chúng, dù đã được cắt, nghiền nát hoặc xay thành bột hay chưa) chủ yếu được sử dụng làm dược liệu (Oroxylum indicum)</t>
  </si>
  <si>
    <t>其他主要用作药料的鲜、冷、冻或干的植物(包括其某部分，不论是否切割，压碎或研磨成粉)(马鞭草)</t>
  </si>
  <si>
    <t>Các loại cây khác chủ yếu được sử dụng làm nguyên liệu dược liệu, dù tươi, ướp lạnh, đông lạnh hay sấy khô (bao gồm cả các bộ phận của chúng, dù có bị cắt, nghiền nát hoặc xay thành bột hay không) (cỏ roi ngựa).</t>
  </si>
  <si>
    <t>其他主要用作药料的鲜、冷、冻或干的植物(包括其某部分，不论是否切割，压碎或研磨成粉)(千年健)</t>
  </si>
  <si>
    <t>Các loại thực vật tươi, ướp lạnh, đông lạnh hoặc sấy khô khác (bao gồm cả các bộ phận của chúng, dù đã được cắt, nghiền nát hoặc xay thành bột hay chưa) chủ yếu được sử dụng làm nguyên liệu dược liệu (Homalomena occulta)</t>
  </si>
  <si>
    <t>其他主要用作药料的鲜、冷、冻或干的植物(包括其某部分，不论是否切割，压碎或研磨成粉)(忍冬藤)</t>
  </si>
  <si>
    <t>Các loại cây khác (bao gồm cả các bộ phận của chúng, dù đã được cắt, nghiền nát hoặc xay thành bột hay chưa) chủ yếu được sử dụng làm dược liệu, ở dạng tươi, ướp lạnh, đông lạnh hoặc sấy khô (dây kim ngân).</t>
  </si>
  <si>
    <t>其他主要用作药料的鲜、冷、冻或干的植物(包括其某部分，不论是否切割，压碎或研磨成粉)(蛇床子)</t>
  </si>
  <si>
    <t>Các loại cây khác chủ yếu được sử dụng làm dược liệu, ở dạng tươi, ướp lạnh, đông lạnh hoặc sấy khô (bao gồm cả các bộ phận của chúng, dù có bị cắt, nghiền nát hoặc xay thành bột hay không) (Cnidium monnieri).</t>
  </si>
  <si>
    <t>其他主要用作药料的鲜、冷、冻或干的植物(包括其某部分，不论是否切割，压碎或研磨成粉)(射干)</t>
  </si>
  <si>
    <t>Các loại thực vật tươi, ướp lạnh, đông lạnh hoặc sấy khô khác (bao gồm cả các bộ phận của chúng, dù đã được cắt, nghiền nát hoặc xay thành bột hay chưa) chủ yếu được sử dụng làm dược liệu (Belamcanda chinensis)</t>
  </si>
  <si>
    <t>其他主要用作药料的鲜、冷、冻或干的植物(包括其某部分，不论是否切割，压碎或研磨成粉)(石榴皮)</t>
  </si>
  <si>
    <t>Các loại thực vật khác (bao gồm cả các bộ phận của chúng, dù đã được cắt, nghiền hoặc xay thành bột hay chưa) chủ yếu được sử dụng làm dược liệu, ở dạng tươi, ướp lạnh, đông lạnh hoặc sấy khô (vỏ quả lựu).</t>
  </si>
  <si>
    <t>其他主要用作药料的鲜、冷、冻或干的植物(包括其某部分，不论是否切割，压碎或研磨成粉)(使君子)</t>
  </si>
  <si>
    <t>Các loại cây khác chủ yếu được sử dụng làm nguyên liệu dược liệu, dù tươi, ướp lạnh, đông lạnh hay sấy khô (bao gồm cả các bộ phận của chúng, dù có bị cắt, nghiền nát hoặc xay thành bột hay không) (Quisqualis indica)</t>
  </si>
  <si>
    <t>其他主要用作药料的鲜、冷、冻或干的植物(包括其某部分，不论是否切割，压碎或研磨成粉)(娑罗子)</t>
  </si>
  <si>
    <t>Các loại cây khác (bao gồm cả các bộ phận của chúng, dù đã được cắt, nghiền nát hoặc xay thành bột hay chưa) chủ yếu được sử dụng làm dược liệu, ở dạng tươi, ướp lạnh, đông lạnh hoặc sấy khô (Saraca oleracea).</t>
  </si>
  <si>
    <t>其他主要用作药料的鲜、冷、冻或干的植物(包括其某部分，不论是否切割，压碎或研磨成粉)(天南星)</t>
  </si>
  <si>
    <t>Các loại cây khác (bao gồm cả các bộ phận của chúng, dù đã được cắt, nghiền nát hoặc xay thành bột hay chưa) chủ yếu được sử dụng làm dược liệu (Arisaema)</t>
  </si>
  <si>
    <t>其他主要用作药料的鲜、冷、冻或干的植物(包括其某部分，不论是否切割，压碎或研磨成粉)(通草)</t>
  </si>
  <si>
    <t>Các loại cây khác (bao gồm cả các bộ phận của chúng, dù đã được cắt, nghiền nát hoặc xay thành bột hay chưa) chủ yếu được sử dụng làm dược liệu, ở dạng tươi, ướp lạnh, đông lạnh hoặc sấy khô (Tetrapanax papyriferus).</t>
  </si>
  <si>
    <t>其他主要用作药料的鲜、冷、冻或干的植物(包括其某部分，不论是否切割，压碎或研磨成粉)(乌药)</t>
  </si>
  <si>
    <t>Các loại thực vật tươi, ướp lạnh, đông lạnh hoặc sấy khô khác (bao gồm cả các bộ phận của chúng, dù đã được cắt, nghiền nát hoặc xay thành bột hay chưa) chủ yếu được sử dụng làm dược liệu (Lindera strychnifolia)</t>
  </si>
  <si>
    <t>其他主要用作药料的鲜、冷、冻或干的植物(包括其某部分，不论是否切割，压碎或研磨成粉)(徐长卿)</t>
  </si>
  <si>
    <t>Các loại thực vật tươi, ướp lạnh, đông lạnh hoặc sấy khô khác (bao gồm cả các bộ phận của chúng, dù có bị cắt, nghiền nát hoặc xay thành bột hay không) chủ yếu được sử dụng làm dược liệu (Xu Changqing)</t>
  </si>
  <si>
    <t>其他主要用作药料的鲜、冷、冻或干的植物(包括其某部分，不论是否切割，压碎或研磨成粉)(云芝)</t>
  </si>
  <si>
    <t>Các loại cây khác (bao gồm cả các bộ phận của chúng, dù đã được cắt, nghiền nát hoặc xay thành bột hay chưa) chủ yếu được sử dụng làm dược liệu (ví dụ như *Trametes versicolor*).</t>
  </si>
  <si>
    <t>其他主要用作药料的鲜、冷、冻或干的植物(包括其某部分，不论是否切割，压碎或研磨成粉)(紫花地丁)</t>
  </si>
  <si>
    <t>Các loại cây khác (bao gồm cả các bộ phận của chúng, dù đã được cắt, nghiền nát hoặc xay thành bột hay chưa) chủ yếu được sử dụng làm dược liệu (Viola yedoensis)</t>
  </si>
  <si>
    <t>其他主要用作药料的鲜、冷、冻或干的植物(包括其某部分，不论是否切割，压碎或研磨成粉)(紫菀)</t>
  </si>
  <si>
    <t>Các loại cây khác (bao gồm cả các bộ phận của chúng, dù đã được cắt, nghiền nát hoặc xay thành bột hay chưa) chủ yếu được sử dụng làm dược liệu (Aster tataricus)</t>
  </si>
  <si>
    <t>其他主要用作药料的鲜、冷、冻或干的植物(包括其某部分，不论是否切割，压碎或研磨成粉)(棕榈)</t>
  </si>
  <si>
    <t>Các loại thực vật khác (bao gồm cả các bộ phận của chúng, dù đã được cắt, nghiền nát hoặc xay thành bột hay chưa) chủ yếu được sử dụng làm nguyên liệu dược liệu, ở dạng tươi, ướp lạnh, đông lạnh hoặc sấy khô (cây cọ).</t>
  </si>
  <si>
    <t>其他主要用作药料的鲜、冷、冻或干的植物(包括其某部分，不论是否切割，压碎或研磨成粉)(方儿茶)</t>
  </si>
  <si>
    <t>Các loại thực vật tươi, ướp lạnh, đông lạnh hoặc sấy khô khác (bao gồm cả các bộ phận của chúng, dù đã được cắt, nghiền nát hoặc xay thành bột hay chưa) chủ yếu được sử dụng làm nguyên liệu dược liệu (Catechu)</t>
  </si>
  <si>
    <t>其他主要用作药料的鲜、冷、冻或干的植物(包括其某部分，不论是否切割，压碎或研磨成粉)(藤黄)</t>
  </si>
  <si>
    <t>Các loại thực vật tươi, ướp lạnh, đông lạnh hoặc sấy khô khác (bao gồm cả các bộ phận của chúng, dù đã được cắt, nghiền nát hoặc xay thành bột hay chưa) chủ yếu được sử dụng làm nguyên liệu dược liệu (Gamboge).</t>
  </si>
  <si>
    <t>其他主要用作药料的鲜、冷、冻或干的植物(包括其某部分，不论是否切割，压碎或研磨成粉)(毛诃子)</t>
  </si>
  <si>
    <t>Các loại cây khác (bao gồm cả các bộ phận của chúng, dù đã được cắt, nghiền nát hoặc xay thành bột hay chưa) chủ yếu được sử dụng làm dược liệu, ở dạng tươi, ướp lạnh, đông lạnh hoặc sấy khô (Terminalia chebula).</t>
  </si>
  <si>
    <t>其他主要用作药料的鲜、冷、冻或干的植物(包括其某部分，不论是否切割，压碎或研磨成粉)(印度獐牙菜)</t>
  </si>
  <si>
    <t>Các loại cây khác (bao gồm cả các bộ phận của chúng, dù đã được cắt, nghiền hoặc xay thành bột hay chưa) chủ yếu được sử dụng làm nguyên liệu dược liệu, ở dạng tươi, ướp lạnh, đông lạnh hoặc sấy khô (Swertia spp.)</t>
  </si>
  <si>
    <t>其他主要用作药料的鲜、冷、冻或干的植物(包括其某部分，不论是否切割，压碎或研磨成粉)(宽筋藤)</t>
  </si>
  <si>
    <t>Các loại cây khác (bao gồm cả các bộ phận của chúng, dù đã được cắt, nghiền nát hoặc xay thành bột hay chưa) chủ yếu được sử dụng làm dược liệu, ở dạng tươi, ướp lạnh, đông lạnh hoặc sấy khô (bao gồm cả các bộ phận của chúng) (Cây nho lá rộng).</t>
  </si>
  <si>
    <t>其他主要用作药料的鲜、冷、冻或干的植物(包括其某部分，不论是否切割，压碎或研磨成粉)(大风子)</t>
  </si>
  <si>
    <t>Các loại thực vật tươi, ướp lạnh, đông lạnh hoặc sấy khô khác (bao gồm cả các bộ phận của chúng, dù đã được cắt, nghiền nát hoặc xay thành bột hay chưa) chủ yếu được sử dụng làm nguyên liệu dược liệu (Hydnocarpus macrocarpus)</t>
  </si>
  <si>
    <t>其他主要用作药料的鲜、冷、冻或干的植物(包括其某部分，不论是否切割，压碎或研磨成粉)(大托叶云实)</t>
  </si>
  <si>
    <t>Các loại cây khác (bao gồm cả các bộ phận của chúng, dù đã được cắt, nghiền hoặc xay thành bột hay chưa) chủ yếu được sử dụng làm dược liệu, ở dạng tươi, ướp lạnh, đông lạnh hoặc sấy khô (bao gồm cả các bộ phận của chúng) (Stipula macrocarpa).</t>
  </si>
  <si>
    <t>其他主要用作药料的鲜、冷、冻或干的植物(包括其某部分，不论是否切割，压碎或研磨成粉)(藏茜草)</t>
  </si>
  <si>
    <t>Các loại cây khác chủ yếu được sử dụng làm dược liệu, ở dạng tươi, ướp lạnh, đông lạnh hoặc sấy khô (bao gồm cả các bộ phận của chúng, dù có bị cắt, nghiền nát hoặc xay thành bột hay không) (cây madder Tây Tạng).</t>
  </si>
  <si>
    <t>其他主要用作药料的鲜、冷、冻或干的植物(包括其某部分，不论是否切割，压碎或研磨成粉)(蒺藜草)</t>
  </si>
  <si>
    <t>Các loại cây khác chủ yếu được sử dụng làm nguyên liệu dược liệu, dù tươi, ướp lạnh, đông lạnh hay sấy khô (bao gồm cả các bộ phận của chúng, dù có bị cắt, nghiền nát hoặc xay thành bột hay không) (Tribulus terrestris)</t>
  </si>
  <si>
    <t>其他主要用作药料的鲜、冷、冻或干的植物(包括其某部分，不论是否切割，压碎或研磨成粉)(桫拉木)</t>
  </si>
  <si>
    <t>Các loại cây khác (bao gồm cả các bộ phận của chúng, dù đã được cắt, nghiền nát hoặc xay thành bột hay chưa) chủ yếu được sử dụng làm dược liệu, ở dạng tươi, ướp lạnh, đông lạnh hoặc sấy khô (Cyathea).</t>
  </si>
  <si>
    <t>其他主要用作药料的鲜、冷、冻或干的植物(包括其某部分，不论是否切割，压碎或研磨成粉)(紫锥菊、洋紫锥菊)</t>
  </si>
  <si>
    <t>Các loại cây khác chủ yếu được sử dụng làm dược liệu, ở dạng tươi, ướp lạnh, đông lạnh hoặc sấy khô (bao gồm cả các bộ phận của chúng, dù có cắt, nghiền nát hoặc xay thành bột hay không) (Echinacea, Echinacea purpurea)</t>
  </si>
  <si>
    <t>其他主要用作药料的鲜、冷、冻或干的植物(包括其某部分，不论是否切割，压碎或研磨成粉)(萝芙木)</t>
  </si>
  <si>
    <t>Các loại cây khác chủ yếu được sử dụng làm dược liệu, dù tươi, ướp lạnh, đông lạnh hay sấy khô (bao gồm cả các bộ phận của chúng, dù có bị cắt, nghiền nát hoặc xay thành bột hay không) (Rauvolfia 'Variegata')</t>
  </si>
  <si>
    <t>其他主要用作药料的鲜、冷、冻或干的植物(包括其某部分，不论是否切割，压碎或研磨成粉)(檀香)</t>
  </si>
  <si>
    <t>Các loại cây khác chủ yếu được sử dụng làm nguyên liệu dược liệu, dù tươi, ướp lạnh, đông lạnh hay sấy khô (bao gồm cả các bộ phận của chúng, dù có bị cắt, nghiền nát hoặc xay thành bột hay không) (gỗ đàn hương)</t>
  </si>
  <si>
    <t>其他主要用作药料的鲜、冷、冻或干的植物(包括其某部分，不论是否切割，压碎或研磨成粉)(东革阿里)</t>
  </si>
  <si>
    <t>Các loại thực vật tươi, ướp lạnh, đông lạnh hoặc sấy khô khác (bao gồm cả các bộ phận của chúng, dù đã được cắt, nghiền nát hoặc xay thành bột hay chưa) chủ yếu được sử dụng làm nguyên liệu dược liệu (Tongkat Ali)</t>
  </si>
  <si>
    <t>其他主要用作药料的鲜、冷、冻或干的植物(包括其某部分，不论是否切割，压碎或研磨成粉)(桑黄)</t>
  </si>
  <si>
    <t>Các loại thực vật tươi, ướp lạnh, đông lạnh hoặc sấy khô khác (bao gồm cả các bộ phận của chúng, dù đã được cắt, nghiền nát hoặc xay thành bột hay chưa) chủ yếu được sử dụng làm dược liệu (Sanghuang).</t>
  </si>
  <si>
    <t>其他主要用作药料的鲜、冷、冻或干的植物(包括其某部分，不论是否切割，压碎或研磨成粉)(骆驼蓬子)</t>
  </si>
  <si>
    <t>Các loại cây khác (bao gồm cả các bộ phận của chúng, dù đã được cắt, nghiền nát hoặc xay thành bột hay chưa) chủ yếu được sử dụng làm dược liệu (cây gai lạc đà).</t>
  </si>
  <si>
    <t>其他主要用作药料的鲜、冷、冻或干的植物(包括其某部分，不论是否切割，压碎或研磨成粉)(南沙参)</t>
  </si>
  <si>
    <t>Các loại thực vật tươi, ướp lạnh, đông lạnh hoặc sấy khô khác (bao gồm cả các bộ phận của chúng, dù có bị cắt, nghiền nát hoặc xay thành bột hay không) chủ yếu được sử dụng làm dược liệu (Adenophora stricta)</t>
  </si>
  <si>
    <t>其他主要用作药料的鲜、冷、冻或干的植物(包括其某部分，不论是否切割，压碎或研磨成粉)(北沙参)</t>
  </si>
  <si>
    <t>Các loại thực vật tươi, ướp lạnh, đông lạnh hoặc sấy khô khác (bao gồm cả các bộ phận của chúng, dù đã được cắt, nghiền hoặc xay thành bột hay chưa) chủ yếu được sử dụng làm dược liệu (nhân sâm Bắc Mỹ).</t>
  </si>
  <si>
    <t>其他主要用作药料的鲜、冷、冻或干的植物(包括其某部分，不论是否切割，压碎或研磨成粉)(洋甘菊)</t>
  </si>
  <si>
    <t>Các loại cây khác chủ yếu được sử dụng làm nguyên liệu dược liệu, dù tươi, ướp lạnh, đông lạnh hay sấy khô (bao gồm cả các bộ phận của chúng, dù có bị cắt, nghiền nát hoặc xay thành bột hay không) (hoa cúc La Mã)</t>
  </si>
  <si>
    <t>其他主要用作药料的鲜、冷、冻或干的植物(包括其某部分，不论是否切割，压碎或研磨成粉)(黑种草子)</t>
  </si>
  <si>
    <t>Các loại cây khác (bao gồm cả các bộ phận của chúng, dù đã được cắt, nghiền nát hoặc xay thành bột hay chưa) chủ yếu được sử dụng làm dược liệu, ở dạng tươi, ướp lạnh, đông lạnh hoặc sấy khô (hạt Nigeriana).</t>
  </si>
  <si>
    <t>其他主要用作药料的鲜、冷、冻或干的植物(包括其某部分，不论是否切割，压碎或研磨成粉)(关黄柏)</t>
  </si>
  <si>
    <t>Các loại cây khác (bao gồm cả các bộ phận của chúng, dù đã được cắt, nghiền nát hoặc xay thành bột hay chưa) chủ yếu được sử dụng làm dược liệu (ví dụ như *Phellodendron amurense*).</t>
  </si>
  <si>
    <t>其他主要用作药料的鲜、冷、冻或干的植物(包括其某部分，不论是否切割，压碎或研磨成粉)(冬青)</t>
  </si>
  <si>
    <t>Các loại cây khác (bao gồm cả các bộ phận của chúng, dù đã được cắt, nghiền nát hoặc xay thành bột hay chưa) chủ yếu được sử dụng làm dược liệu, ở dạng tươi, ướp lạnh, đông lạnh hoặc sấy khô (cây ô rô).</t>
  </si>
  <si>
    <t>其他主要用作药料的鲜、冷、冻或干的植物(包括其某部分，不论是否切割，压碎或研磨成粉)(胡枝子)</t>
  </si>
  <si>
    <t>Các loại cây khác (bao gồm cả các bộ phận của chúng, dù đã được cắt, nghiền nát hoặc xay thành bột hay chưa) chủ yếu được sử dụng làm dược liệu, ở dạng tươi, ướp lạnh, đông lạnh hoặc sấy khô (Lespedeza bicolor).</t>
  </si>
  <si>
    <t>其他主要用作药料的鲜、冷、冻或干的植物(包括其某部分，不论是否切割，压碎或研磨成粉)(玫瑰茄)</t>
  </si>
  <si>
    <t>Các loại cây khác chủ yếu được sử dụng làm nguyên liệu dược liệu, dù tươi, ướp lạnh, đông lạnh hay sấy khô (bao gồm cả các bộ phận của chúng, dù có bị cắt, nghiền nát hoặc xay thành bột hay không) (Dâm bụt)</t>
  </si>
  <si>
    <t>其他主要用作药料的鲜、冷、冻或干的植物(包括其某部分，不论是否切割，压碎或研磨成粉)(千斤拔)</t>
  </si>
  <si>
    <t>Các loại thực vật tươi, ướp lạnh, đông lạnh hoặc sấy khô khác (bao gồm cả các bộ phận của chúng, dù đã được cắt, nghiền nát hoặc xay thành bột hay chưa) chủ yếu được sử dụng làm dược liệu (chẳng hạn như *Millettia speciosa*).</t>
  </si>
  <si>
    <t>其他主要用作药料的鲜、冷、冻或干的植物(包括其某部分，不论是否切割，压碎或研磨成粉)(广枣)</t>
  </si>
  <si>
    <t>Các loại thực vật tươi, ướp lạnh, đông lạnh hoặc sấy khô khác (bao gồm cả các bộ phận của chúng, dù có cắt, nghiền nát hoặc xay thành bột hay không) chủ yếu được sử dụng làm dược liệu (táo tàu Quảng Châu).</t>
  </si>
  <si>
    <t>其他主要用作药料的鲜、冷、冻或干的植物(包括其某部分，不论是否切割，压碎或研磨成粉)(没食子)</t>
  </si>
  <si>
    <t>Các loại thực vật khác (bao gồm cả các bộ phận của chúng, dù đã được cắt, nghiền nát hoặc xay thành bột hay chưa) chủ yếu được sử dụng làm nguyên liệu dược liệu, ở dạng tươi, ướp lạnh, đông lạnh hoặc sấy khô (galaxy).</t>
  </si>
  <si>
    <t>其他主要用作药料的鲜、冷、冻或干的植物(包括其某部分，不论是否切割，压碎或研磨成粉)(小豆蔻)</t>
  </si>
  <si>
    <t>其他主要用作药料的鲜、冷、冻或干的植物(包括其某部分，不论是否切割，压碎或研磨成粉)(叶下珠)</t>
  </si>
  <si>
    <t>Các loại cây khác chủ yếu được sử dụng làm dược liệu, ở dạng tươi, ướp lạnh, đông lạnh hoặc sấy khô (bao gồm cả các bộ phận của chúng, dù có bị cắt, nghiền nát hoặc xay thành bột hay không) (Phyllanthus urinaria).</t>
  </si>
  <si>
    <t>其他主要用作药料的鲜、冷、冻或干的植物(包括其某部分，不论是否切割，压碎或研磨成粉)(儿茶)</t>
  </si>
  <si>
    <t>Các loại thực vật tươi, ướp lạnh, đông lạnh hoặc sấy khô khác (bao gồm cả các bộ phận của chúng, dù đã được cắt, nghiền nát hoặc xay thành bột hay chưa) chủ yếu được sử dụng làm nguyên liệu dược liệu (catechu).</t>
  </si>
  <si>
    <t>其他主要用作药料的鲜、冷、冻或干的植物(包括其某部分，不论是否切割，压碎或研磨成粉)(红豆杉)</t>
  </si>
  <si>
    <t>Các loại cây khác (bao gồm cả các bộ phận của chúng, dù đã được cắt, nghiền nát hoặc xay thành bột hay chưa) chủ yếu được sử dụng làm dược liệu, ở dạng tươi, ướp lạnh, đông lạnh hoặc sấy khô (cây tùng đỏ).</t>
  </si>
  <si>
    <t>其他主要用作药料的鲜、冷、冻或干的植物(包括其某部分，不论是否切割，压碎或研磨成粉)（羊开口）</t>
  </si>
  <si>
    <t>Các loại thực vật tươi, ướp lạnh, đông lạnh hoặc sấy khô khác (bao gồm cả các bộ phận của chúng, dù đã được cắt, nghiền nát hoặc xay thành bột hay chưa) chủ yếu được sử dụng làm nguyên liệu dược liệu (thức ăn khởi đầu cho cừu).</t>
  </si>
  <si>
    <t>其他主要用作药料的鲜、冷、冻或干的植物(包括其某部分，不论是否切割，压碎或研磨成粉)（波棱瓜子）</t>
  </si>
  <si>
    <t>Các loại thực vật tươi, ướp lạnh, đông lạnh hoặc sấy khô khác (bao gồm cả các bộ phận của chúng, dù đã được cắt, nghiền nát hoặc xay thành bột hay chưa) chủ yếu được sử dụng làm dược liệu (hạt dưa).</t>
  </si>
  <si>
    <t>其他主要用作药料的鲜、冷、冻或干的植物(包括其某部分，不论是否切割，压碎或研磨成粉)（九里香）</t>
  </si>
  <si>
    <t>Các loại thực vật khác (bao gồm cả các bộ phận của chúng, dù đã được cắt, nghiền nát hoặc xay thành bột hay chưa) chủ yếu được sử dụng làm dược liệu, ở dạng tươi, ướp lạnh, đông lạnh hoặc sấy khô (trong trường hợp của Murraya paniculata).</t>
  </si>
  <si>
    <t>其他主要用作药料的鲜、冷、冻或干的植物(包括其某部分，不论是否切割，压碎或研磨成粉)（香豆蔻）</t>
  </si>
  <si>
    <t>Các loại cây khác (bao gồm cả các bộ phận của chúng, dù đã được cắt, nghiền hoặc xay thành bột hay chưa) chủ yếu được sử dụng làm nguyên liệu dược liệu, ở dạng tươi, ướp lạnh, đông lạnh hoặc sấy khô (như bạch đậu khấu).</t>
  </si>
  <si>
    <t>其他主要用作药料的鲜、冷、冻或干的植物(包括其某部分，不论是否切割，压碎或研磨成粉)（鸭嘴花）</t>
  </si>
  <si>
    <t>Các loại thực vật khác (bao gồm cả các bộ phận của chúng, dù đã được cắt, nghiền nát hoặc xay thành bột hay chưa) chủ yếu được sử dụng làm dược liệu, ở dạng tươi, ướp lạnh, đông lạnh hoặc sấy khô (ví dụ như hoa mỏ vịt).</t>
  </si>
  <si>
    <t>其他主要用作药料的鲜、冷、冻或干的植物（包括其某部分，不论是否切割，压碎或研磨成粉）（睡莲花）</t>
  </si>
  <si>
    <t>Các loại cây khác chủ yếu được sử dụng làm dược liệu, ở dạng tươi, ướp lạnh, đông lạnh hoặc sấy khô (bao gồm cả các bộ phận của chúng, dù có bị cắt, nghiền nát hoặc xay thành bột hay không) (hoa súng).</t>
  </si>
  <si>
    <t>其他主要用作药料的鲜、冷、冻或干的植物（包括其某部分，不论是否切割，压碎或研磨成粉）（破布木果）</t>
  </si>
  <si>
    <t>Các loại cây khác (bao gồm cả các bộ phận của chúng, dù đã được cắt, nghiền nát hoặc xay thành bột hay chưa) chủ yếu được sử dụng làm dược liệu, ở dạng tươi, ướp lạnh, đông lạnh hoặc sấy khô (bao gồm cả các bộ phận của chúng) (quả Pomacea canaliculata).</t>
  </si>
  <si>
    <t>其他主要用作药料的鲜、冷、冻或干的植物（包括其某部分，不论是否切割，压碎或研磨成粉）（白花丹）</t>
  </si>
  <si>
    <t>Các loại thực vật tươi, ướp lạnh, đông lạnh hoặc sấy khô khác (bao gồm cả các bộ phận của chúng, dù đã được cắt, nghiền nát hoặc xay thành bột hay chưa) chủ yếu được sử dụng làm dược liệu (Plumbago aurea)</t>
  </si>
  <si>
    <t>其他主要用作药料的鲜、冷、冻或干的植物（包括其某部分，不论是否切割，压碎或研磨成粉）（牛舌草）</t>
  </si>
  <si>
    <t>Các loại cây khác chủ yếu được sử dụng làm nguyên liệu dược liệu, dù tươi, ướp lạnh, đông lạnh hay sấy khô (bao gồm cả các bộ phận của chúng, dù có bị cắt, nghiền nát hoặc xay thành bột hay không) (cỏ lưỡi bò)</t>
  </si>
  <si>
    <t>其他主要用作药料的鲜、冷、冻或干的植物（包括其某部分，不论是否切割，压碎或研磨成粉）（欧菝葜根）</t>
  </si>
  <si>
    <t>Các loại cây khác (bao gồm cả các bộ phận của chúng, dù đã được cắt, nghiền nát hoặc xay thành bột hay chưa) chủ yếu được sử dụng làm dược liệu, ở dạng tươi, ướp lạnh, đông lạnh hoặc sấy khô (rễ Smilax china).</t>
  </si>
  <si>
    <t>其他主要用作药料的鲜、冷、冻或干的植物（包括其某部分，不论是否切割，压碎或研磨成粉）（欧龙胆）</t>
  </si>
  <si>
    <t>Các loại thực vật tươi, ướp lạnh, đông lạnh hoặc sấy khô khác (bao gồm cả các bộ phận của chúng, dù đã được cắt, nghiền nát hoặc xay thành bột hay chưa) chủ yếu được sử dụng làm nguyên liệu dược liệu (Gentiana scabra)</t>
  </si>
  <si>
    <t>其他主要用作药料的鲜、冷、冻或干的植物（包括其某部分，不论是否切割，压碎或研磨成粉）（盒果藤）</t>
  </si>
  <si>
    <t>Các loại cây khác (bao gồm cả các bộ phận của chúng, dù đã được cắt, nghiền nát hoặc xay thành bột hay chưa) chủ yếu được sử dụng làm dược liệu, ở dạng tươi, ướp lạnh, đông lạnh hoặc sấy khô (bao gồm cả các bộ phận của chúng) (Cây dâu tằm).</t>
  </si>
  <si>
    <t>其他主要用作药料的鲜、冷、冻或干的植物（包括其某部分，不论是否切割，压碎或研磨成粉）（铁线蕨）</t>
  </si>
  <si>
    <t>Các loại cây khác chủ yếu được sử dụng làm dược liệu, dù tươi, ướp lạnh, đông lạnh hay sấy khô (bao gồm cả các bộ phận của chúng, dù có bị cắt, nghiền nát hoặc xay thành bột hay không) (Adiantum capillus-veneris).</t>
  </si>
  <si>
    <t>其他主要用作药料的鲜、冷、冻或干的植物（包括其某部分，不论是否切割，压碎或研磨成粉）（欧矢车菊）</t>
  </si>
  <si>
    <t>Các loại cây khác chủ yếu được sử dụng làm nguyên liệu dược liệu, dù tươi, ướp lạnh, đông lạnh hay sấy khô (bao gồm cả các bộ phận của chúng, dù có bị cắt, nghiền nát hoặc xay thành bột hay không) (Hoa bắp).</t>
  </si>
  <si>
    <t>其他主要用作药料的鲜、冷、冻或干的植物（包括其某部分，不论是否切割，压碎或研磨成粉）（铁力木）</t>
  </si>
  <si>
    <t>Các loại cây khác (bao gồm cả các bộ phận của chúng, dù đã được cắt, nghiền nát hoặc xay thành bột hay chưa) chủ yếu được sử dụng làm dược liệu, ở dạng tươi, ướp lạnh, đông lạnh hoặc sấy khô (gỗ lim).</t>
  </si>
  <si>
    <t>其他主要用作药料的鲜、冷、冻或干的植物（包括其某部分，不论是否切割，压碎或研磨成粉）（鞣漆树果）</t>
  </si>
  <si>
    <t>Các loại thực vật khác (bao gồm cả các bộ phận của chúng, dù đã được cắt, nghiền nát hoặc xay thành bột hay chưa) chủ yếu được sử dụng làm dược liệu, ở dạng tươi, ướp lạnh, đông lạnh hoặc sấy khô (ví dụ: quả cây sơn mài).</t>
  </si>
  <si>
    <t>其他主要用作药料的鲜、冷、冻或干的植物（包括其某部分，不论是否切割，压碎或研磨成粉）（牛至）</t>
  </si>
  <si>
    <t>Các loại thực vật tươi, ướp lạnh, đông lạnh hoặc sấy khô khác (bao gồm cả các bộ phận của chúng, dù đã được cắt, nghiền nát hoặc xay thành bột hay chưa) chủ yếu được sử dụng làm nguyên liệu dược liệu (ví dụ: kinh giới).</t>
  </si>
  <si>
    <t>其他主要用作药料的鲜、冷、冻或干的植物（包括其某部分，不论是否切割，压碎或研磨成粉）（对叶大戟果）</t>
  </si>
  <si>
    <t>Các loại cây khác chủ yếu được sử dụng làm dược liệu, ở dạng tươi, ướp lạnh, đông lạnh hoặc sấy khô (bao gồm cả các bộ phận của chúng, dù có bị cắt, nghiền nát hoặc xay thành bột hay không) (quả Euphorbia pekinensis).</t>
  </si>
  <si>
    <t>其他主要用作药料的鲜、冷、冻或干的植物（包括其某部分，不论是否切割，压碎或研磨成粉）（香桃木果）</t>
  </si>
  <si>
    <t>Các loại cây khác (bao gồm cả các bộ phận của chúng, dù đã được cắt, nghiền nát hoặc xay thành bột hay chưa) chủ yếu được sử dụng làm nguyên liệu dược liệu, ở dạng tươi, ướp lạnh, đông lạnh hoặc sấy khô (quả sim).</t>
  </si>
  <si>
    <t>其他主要用作药料的鲜、冷、冻或干的植物（包括其某部分，不论是否切割，压碎或研磨成粉）（桦褐孔菌）</t>
  </si>
  <si>
    <t>Các loại cây khác (bao gồm cả các bộ phận của chúng, dù đã được cắt, nghiền nát hoặc xay thành bột hay chưa) chủ yếu được sử dụng làm dược liệu (Inonotus obliquus)</t>
  </si>
  <si>
    <t>其他杏核,桃、梅或李的核及核仁(杏仁除外,包括油桃)(药用核桃仁)</t>
  </si>
  <si>
    <t>Các loại hạt mơ khác, hạt đào, hạt mận, hoặc hạt mơ và hạt của chúng (trừ hạt mơ, bao gồm cả quả xuân đào) (hạt óc chó dùng làm thuốc)</t>
  </si>
  <si>
    <t>莲子(药用莲子心)</t>
  </si>
  <si>
    <t>Hạt sen (nhân hạt sen dùng làm thuốc)</t>
  </si>
  <si>
    <t>阿拉伯胶（药用）</t>
  </si>
  <si>
    <t>Nhựa arabic (loại dùng trong y tế)</t>
  </si>
  <si>
    <t>乳香、没药及血竭(植物产品)</t>
  </si>
  <si>
    <t>Nhũ hương, mộc dược và huyết rồng (các sản phẩm từ thực vật)</t>
  </si>
  <si>
    <t>乳香、没药及血竭(药用乳香)</t>
  </si>
  <si>
    <t>Nhũ hương, mộc dược và huyết rồng (nhũ hương dược liệu)</t>
  </si>
  <si>
    <t>乳香、没药及血竭(药用没药)</t>
  </si>
  <si>
    <t>Nhũ hương, mộc dược và huyết rồng (mộc dược)</t>
  </si>
  <si>
    <t>乳香、没药及血竭(药用血竭)</t>
  </si>
  <si>
    <t>Nhũ hương, mộc dược và huyết rồng (huyết rồng dùng làm thuốc)</t>
  </si>
  <si>
    <t>濒危野生阿魏(不包括人工培植的)(植物产品)</t>
  </si>
  <si>
    <t>Cây asafoetida hoang dã có nguy cơ tuyệt chủng (không bao gồm các giống được trồng trọt) (sản phẩm thực vật)</t>
  </si>
  <si>
    <t>濒危野生阿魏(不包括人工培植的)(药用阿魏)</t>
  </si>
  <si>
    <t>Cây asafoetida hoang dã có nguy cơ tuyệt chủng (không bao gồm asafoetida được trồng nhân tạo) (asafoetida dùng làm thuốc)</t>
  </si>
  <si>
    <t>其他阿魏(植物产品)</t>
  </si>
  <si>
    <t>Các sản phẩm khác từ cây Ferula</t>
  </si>
  <si>
    <t>其他阿魏(药用阿魏)</t>
  </si>
  <si>
    <t>Các loại asafoetida khác (asafoetida dùng làm thuốc)</t>
  </si>
  <si>
    <t>其他天然树胶、树脂(包括天然树胶、树脂及其他油树脂(例如香树脂))(药用干漆)</t>
  </si>
  <si>
    <t>Các loại gôm và nhựa tự nhiên khác (bao gồm gôm, nhựa và các loại oleoresin tự nhiên khác (ví dụ: nhựa thơm)) (sơn phủ y tế)</t>
  </si>
  <si>
    <t>其他天然树胶、树脂(包括天然树胶、树脂及其他油树脂(例如香树脂))(药用安息香)</t>
  </si>
  <si>
    <t>Các loại nhựa và gôm tự nhiên khác (bao gồm gôm, gôm và các loại nhựa dầu khác (như nhựa thơm)) (benzoin dược liệu)</t>
  </si>
  <si>
    <t>其他天然树胶、树脂(包括天然树胶、树脂及其他油树脂(例如香树脂))(药用苏合香)</t>
  </si>
  <si>
    <t>Các loại nhựa và gôm tự nhiên khác (bao gồm gôm tự nhiên, nhựa và các loại oleoresin khác (như nhựa thơm)) (nhựa cây styrax dùng trong y học)</t>
  </si>
  <si>
    <t>其他天然树胶、树脂(包括天然树胶、树脂及其他油树脂(例如香树脂))(药用枫香脂)</t>
  </si>
  <si>
    <t>Các loại nhựa và gôm tự nhiên khác (bao gồm gôm, gôm và các loại oleoresin tự nhiên khác (như nhựa thơm)) (nhựa styrax dùng trong y học)</t>
  </si>
  <si>
    <t>其他天然树胶、树脂（包括天然树胶、树脂及其他油树脂）（奇诺）</t>
  </si>
  <si>
    <t>Các loại gôm và nhựa tự nhiên khác (bao gồm gôm, nhựa và các loại oleoresin tự nhiên khác) (Kino)</t>
  </si>
  <si>
    <t>主要供染料或鞣料用的植物原料（药用诃子）</t>
  </si>
  <si>
    <t>Nguyên liệu thực vật chính được sử dụng để làm thuốc nhuộm hoặc chất thuộc da (cây thuốc Terminalia chebula)</t>
  </si>
  <si>
    <t>其他虫蜡(不论是否精制或着色)(药用五倍子)</t>
  </si>
  <si>
    <t>Các loại sáp côn trùng khác (đã tinh chế hoặc nhuộm màu) (sáp quả óc chó dùng làm thuốc)</t>
  </si>
  <si>
    <t>植物源性调味料 (Gia vị làm từ thực vật)</t>
  </si>
  <si>
    <t>干且未磨辣椒(辣椒干)</t>
  </si>
  <si>
    <t>干且未磨辣椒(多香果)</t>
  </si>
  <si>
    <t>未磨的香子兰豆</t>
  </si>
  <si>
    <t>未磨锡兰肉桂</t>
  </si>
  <si>
    <t>未磨的濒危野生肉豆蔻衣(不包括人工培植的)</t>
  </si>
  <si>
    <t>未磨的其他肉豆蔻衣</t>
  </si>
  <si>
    <t>未磨的濒危野生豆蔻(不包括人工培植的)(调味料)</t>
  </si>
  <si>
    <t>未磨的其他豆蔻(调味料)</t>
  </si>
  <si>
    <t>其他未磨的芫荽子</t>
  </si>
  <si>
    <t>未磨的枯茗子</t>
  </si>
  <si>
    <t>未磨的小茴香子；未磨的杜松果(杜松果)</t>
  </si>
  <si>
    <t>未磨的茴芹子；未磨的页蒿子(茴芹子)</t>
  </si>
  <si>
    <t>未磨的茴芹子；未磨的页蒿子(页蒿子)</t>
  </si>
  <si>
    <t>其他调味香料(调味料)</t>
  </si>
  <si>
    <t>其他调味香料(奥勒岗)</t>
  </si>
  <si>
    <t>其他调味香料(龙蒿)</t>
  </si>
  <si>
    <t>其他调味香料(香草)</t>
  </si>
  <si>
    <t>其他调味香料(多香果)</t>
  </si>
  <si>
    <t>其他调味香料(芹菜子)</t>
  </si>
  <si>
    <t>其他调味香料(葫芦巴子)</t>
  </si>
  <si>
    <t>其他调味香料(月桂叶、香叶)</t>
  </si>
  <si>
    <t>其他调味香料(众香子)</t>
  </si>
  <si>
    <t>其他调味香料(洋苏叶)</t>
  </si>
  <si>
    <t>其他调味香料(墨角兰)</t>
  </si>
  <si>
    <t>其他调味香料(香叶)</t>
  </si>
  <si>
    <t>其他调味香料(百里香叶)</t>
  </si>
  <si>
    <t>其他调味香料(牛至叶)</t>
  </si>
  <si>
    <t>其他调味香料(罗勒子)</t>
  </si>
  <si>
    <t>其他调味香料（其他山柰）</t>
  </si>
  <si>
    <t>其他主要用作香料的濒危植物(包括其某部分，不论是否切割，压碎或研磨成粉)(香辛料)</t>
  </si>
  <si>
    <t>其他主要用作香料的濒危植物(包括其某部分，不论是否切割，压碎或研磨成粉)(其他调味料)</t>
  </si>
  <si>
    <t>其他主要用作香料的植物(包括其某部分，不论是否切割，压碎或研磨成粉)(香辛料)</t>
  </si>
  <si>
    <t>其他主要用作香料的植物(包括其某部分，不论是否切割，压碎或研磨成粉)(其他调味料)</t>
  </si>
  <si>
    <t>其他主要用作香料的植物(包括其某部分，不论是否切割，压碎或研磨成粉)(干薄荷叶(未磨调味料))</t>
  </si>
  <si>
    <t>其他主要用作香料的植物(包括其某部分，不论是否切割，压碎或研磨成粉)洋苏叶(未磨调味料)</t>
  </si>
  <si>
    <t>其他主要用作香料的植物(包括其某部分，不论是否切割，压碎或研磨成粉)(迷迭香(未磨调味料))</t>
  </si>
  <si>
    <t>其他主要用作香料的植物(包括其某部分，不论是否切割，压碎或研磨成粉)(鼠尾草(未磨调味料))</t>
  </si>
  <si>
    <t>其他主要用作香料的植物(包括其某部分，不论是否切割，压碎或研磨成粉)(香蜂叶(未磨调味料))</t>
  </si>
  <si>
    <t>其他主要用作香料的植物(包括其某部分，不论是否切割，压碎或研磨成粉)(柠檬草(未磨调味料))</t>
  </si>
  <si>
    <t>其他供人食用果核、仁及植物产品（包括未烘焙的菊苣根）（兰香子（未磨调味料））</t>
  </si>
  <si>
    <t>按照传统既是食品又是中药材的物质 (Theo truyền thống, nó là một chất vừa là thực phẩm vừa là dược liệu của Trung Quốc.)</t>
  </si>
  <si>
    <t>其他非种用濒危野生百合(不包括人工培植的)(药用百合)</t>
  </si>
  <si>
    <t>Các loài hoa huệ dại quý hiếm khác không được sử dụng để trồng trọt (trừ những loài được trồng nhân tạo) (hoa huệ dược liệu)</t>
  </si>
  <si>
    <t>其他百合(种用除外)(药用百合)</t>
  </si>
  <si>
    <t>Các loại hoa huệ khác (trừ những loại dùng để trồng trọt) (hoa huệ dược liệu)</t>
  </si>
  <si>
    <t>其他干赤豆(不论是否去皮或分瓣)(药用赤小豆)</t>
  </si>
  <si>
    <t>Các loại đậu đỏ khô khác (đã bóc vỏ hoặc tách hạt) (đậu đỏ dùng làm thuốc)</t>
  </si>
  <si>
    <t>其他干扁豆(不论是否去皮或分瓣)(药用白扁豆)</t>
  </si>
  <si>
    <t>Các loại đậu hyacinth khô khác (đã bóc vỏ hoặc tách hạt) (đậu hyacinth trắng dùng làm thuốc)</t>
  </si>
  <si>
    <t>鲜、冷、冻或干的山药(不论是否切片或制成团粒)(药用山药)</t>
  </si>
  <si>
    <t>Khoai mỡ tươi, ướp lạnh, đông lạnh hoặc sấy khô (dù thái lát hay dạng hạt) (khoai mỡ dược liệu)</t>
  </si>
  <si>
    <t>鲜或干的白果(不论是否去壳或去皮)(药用白果)</t>
  </si>
  <si>
    <t>Hạt bạch quả tươi hoặc khô (có vỏ hoặc đã bóc vỏ) (hạt bạch quả dùng làm thuốc)</t>
  </si>
  <si>
    <t>鲜或干的野生榧子(不论是否去壳或去皮，不包括人工培植的)(药用榧子)</t>
  </si>
  <si>
    <t>Hạt Torreya hoang dã tươi hoặc khô (có vỏ hoặc đã bóc vỏ, không bao gồm loại trồng) (hạt Torreya dùng làm thuốc)</t>
  </si>
  <si>
    <t>鲜或干的其他榧子(不论是否去壳或去皮，不包括人工培植的)(药用榧子)</t>
  </si>
  <si>
    <t>Các loại hạt Torreya tươi hoặc khô khác (đã bóc vỏ hoặc chưa bóc vỏ, không bao gồm các loại được trồng nhân tạo) (hạt Torreya dùng làm thuốc)</t>
  </si>
  <si>
    <t>鲜或干的其他柑橘属水果（药用佛手）</t>
  </si>
  <si>
    <t>Các loại trái cây họ cam quýt tươi hoặc khô khác (Phật thủ công có dược tính)</t>
  </si>
  <si>
    <t>梅干及李干(品目0801至0806的干果除外)(药用乌梅)</t>
  </si>
  <si>
    <t>Mận khô và mận sấy (trừ các loại trái cây sấy khô được liệt kê trong các mục 0801 đến 0806) (mận khô dùng làm thuốc)</t>
  </si>
  <si>
    <t>龙眼干、肉(品目0801至0806的干果除外)(药用龙眼肉)</t>
  </si>
  <si>
    <t>Bột nhãn khô (không bao gồm các loại quả khô được liệt kê trong các mục 0801 đến 0806) (bột nhãn dược liệu)</t>
  </si>
  <si>
    <t>干红枣(品目0801至0806的干果除外)(药用大枣)</t>
  </si>
  <si>
    <t>Chà là đỏ sấy khô (không bao gồm các loại quả sấy khô được liệt kê trong các mục 0801 đến 0806) (chà là dược liệu)</t>
  </si>
  <si>
    <t>其他干果(品目0801至0806的干果除外)(药用芡实)</t>
  </si>
  <si>
    <t>Các loại quả khô khác (trừ các loại quả khô được liệt kê trong các mục 0801 đến 0806) (Quả sen dược liệu)</t>
  </si>
  <si>
    <t>其他干果(品目0801至0806的干果除外)(药用薏米(薏苡仁))</t>
  </si>
  <si>
    <t>Các loại quả khô khác (trừ các loại quả khô được liệt kê trong các mục 0801 đến 0806) (Hạt ý dĩ (Coix seed) dùng làm thuốc)</t>
  </si>
  <si>
    <t>其他干果（品目0801至0806的干果除外）（药用山茱萸）</t>
  </si>
  <si>
    <t>Các loại quả khô khác (trừ các loại quả khô được liệt kê trong các mục 0801 đến 0806) (Cây Cornus officinalis dùng làm thuốc)</t>
  </si>
  <si>
    <t>其他干果（品目0801至0807的干果除外）（其他山茱萸）</t>
  </si>
  <si>
    <t>Các loại quả khô khác (trừ các loại quả khô được liệt kê trong các mục 0801 đến 0807) (Các loại Cornus officinalis khác)</t>
  </si>
  <si>
    <t>其他干果（品目0801至0806的干果除外）（药用山楂）</t>
  </si>
  <si>
    <t>Các loại quả khô khác (trừ các loại quả khô được liệt kê trong các mục 0801 đến 0806) (cây táo gai dược liệu)</t>
  </si>
  <si>
    <t>毕拨(药用荜茇)</t>
  </si>
  <si>
    <t>Piper longum (dược liệu Piper longum)</t>
  </si>
  <si>
    <t>毕拨（其他荜茇）</t>
  </si>
  <si>
    <t>Bibo (Bibo khác)</t>
  </si>
  <si>
    <t>未磨胡椒（毕拨除外）（药用黑胡椒）</t>
  </si>
  <si>
    <t>Tiêu chưa xay (trừ tiêu piper) (tiêu đen dùng làm thuốc)</t>
  </si>
  <si>
    <t>未磨胡椒（毕拨除外）（其他胡椒）</t>
  </si>
  <si>
    <t>Tiêu chưa xay (trừ tiêu đen) (các loại tiêu khác)</t>
  </si>
  <si>
    <t>其他未磨肉桂及肉桂花(药用未磨肉桂(桂枝))</t>
  </si>
  <si>
    <t>Các loại quế chưa xay khác và hoa quế (quế chưa xay dùng làm thuốc (cành quế))</t>
  </si>
  <si>
    <t>其他未磨肉桂及肉桂花(调味料)</t>
  </si>
  <si>
    <t>Các loại quế chưa xay và hoa quế khác (gia vị)</t>
  </si>
  <si>
    <t>已磨肉桂及肉桂花(药用已磨肉桂(桂枝))</t>
  </si>
  <si>
    <t>Bột quế và hoa quế (bột quế dùng làm thuốc (cành quế))</t>
  </si>
  <si>
    <t>未磨的丁香（母丁香、公丁香及丁香梗）（药用丁香）</t>
  </si>
  <si>
    <t>Đinh hương chưa xay (đinh hương cái, đinh hương đực và cuống đinh hương) (đinh hương dùng làm thuốc)</t>
  </si>
  <si>
    <t>未磨的丁香（母丁香、公丁香及丁香梗）（其他丁香）</t>
  </si>
  <si>
    <t>Đinh hương chưa xay (đinh hương cái, đinh hương đực và cuống đinh hương) (các loại đinh hương khác)</t>
  </si>
  <si>
    <t>已磨的丁香(母丁香、公丁香及丁香梗)(药用已磨丁香)</t>
  </si>
  <si>
    <t>Bột đinh hương (đinh hương cái, đinh hương đực và cuống đinh hương) (bột đinh hương dùng làm thuốc)</t>
  </si>
  <si>
    <t>未磨的濒危野生肉豆蔻（不包括人工培植的）（药用肉豆蔻）</t>
  </si>
  <si>
    <t>Nhục đậu khấu hoang dã quý hiếm chưa xay xát (không bao gồm nhục đậu khấu trồng trọt) (nhục đậu khấu dùng làm thuốc)</t>
  </si>
  <si>
    <t>未磨的濒危野生肉豆蔻（不包括人工培植的）（其他肉豆蔻）</t>
  </si>
  <si>
    <t>Nhục đậu khấu dại quý hiếm chưa xay (không bao gồm các giống trồng trọt) (các loại nhục đậu khấu khác)</t>
  </si>
  <si>
    <t>未磨的其他肉豆蔻(药用肉豆蔻)</t>
  </si>
  <si>
    <t>Các loại nhục đậu khấu chưa xay khác (nhục đậu khấu dùng làm thuốc)</t>
  </si>
  <si>
    <t>未磨的其他肉豆蔻(其他肉豆蔻)</t>
  </si>
  <si>
    <t>Các loại nhục đậu khấu chưa xay khác (các loại nhục đậu khấu khác)</t>
  </si>
  <si>
    <t>已磨的濒危野生肉豆蔻(不包括人工培植的)(药用已磨肉豆蔻)</t>
  </si>
  <si>
    <t>Bột nhục đậu khấu hoang dã quý hiếm (không bao gồm nhục đậu khấu trồng trọt) (bột nhục đậu khấu dùng làm thuốc)</t>
  </si>
  <si>
    <t>已磨的其他肉豆蔻(药用已磨肉豆蔻)</t>
  </si>
  <si>
    <t>Bột nhục đậu khấu khác (bột nhục đậu khấu dùng làm thuốc)</t>
  </si>
  <si>
    <t>未磨的八角茴香（药用八角茴香）</t>
  </si>
  <si>
    <t>Hoa hồi chưa xay (hoa hồi dùng làm thuốc)</t>
  </si>
  <si>
    <t>未磨的八角茴香（其他八角茴香）</t>
  </si>
  <si>
    <t>Hoa hồi chưa xay (hoặc các loại hoa hồi khác)</t>
  </si>
  <si>
    <t>未磨的小茴香子;未磨的杜松果（药用小茴香）</t>
  </si>
  <si>
    <t>Hạt thì là chưa xay; quả bách xù chưa xay (thì là dùng làm thuốc)</t>
  </si>
  <si>
    <t>未磨的小茴香子;未磨的杜松果（其他小茴香）</t>
  </si>
  <si>
    <t>Hạt thì là chưa xay; quả bách xù chưa xay (các loại hạt thì là khác)</t>
  </si>
  <si>
    <t>已磨的八角茴香(药用已磨八角茴香)</t>
  </si>
  <si>
    <t>Hoa hồi xay (hoa hồi xay dùng làm thuốc)</t>
  </si>
  <si>
    <t>已磨的小茴香子；已磨的杜松果(药用已磨小茴香)</t>
  </si>
  <si>
    <t>Hạt thì là xay; quả bách xù xay (thì là xay dùng làm thuốc)</t>
  </si>
  <si>
    <t>未磨的姜(药用未磨干姜)</t>
  </si>
  <si>
    <t>Gừng chưa xay (gừng khô chưa xay dùng làm thuốc)</t>
  </si>
  <si>
    <t>未磨的姜(药用未磨生姜)</t>
  </si>
  <si>
    <t>Gừng tươi (gừng tươi dùng làm thuốc)</t>
  </si>
  <si>
    <t>未磨的姜(调味料)</t>
  </si>
  <si>
    <t>Gừng tươi (gia vị)</t>
  </si>
  <si>
    <t>已磨的姜(药用已磨干姜)</t>
  </si>
  <si>
    <t>Gừng xay (gừng khô xay dùng làm thuốc)</t>
  </si>
  <si>
    <t>番红花（西红花）（药用西红花）</t>
  </si>
  <si>
    <t>Nghệ tây (Nghệ tây dùng làm thuốc)</t>
  </si>
  <si>
    <t>番红花（西红花）（其他西红花）</t>
  </si>
  <si>
    <t>Nghệ tây (Loại nghệ tây khác)</t>
  </si>
  <si>
    <t>姜黄(药用姜黄)</t>
  </si>
  <si>
    <t>Nghệ (nghệ dược liệu)</t>
  </si>
  <si>
    <t>姜黄（其他，未磨的姜黄）</t>
  </si>
  <si>
    <t>Nghệ (Loại khác, Nghệ chưa xay)</t>
  </si>
  <si>
    <t>花椒、竹叶花椒和青花椒(药用花椒)</t>
  </si>
  <si>
    <t>Tiêu Tứ Xuyên, tiêu Tứ Xuyên lá tre và tiêu Tứ Xuyên xanh (tiêu Tứ Xuyên dược liệu)</t>
  </si>
  <si>
    <t>花椒、竹叶花椒和青花椒（其他）</t>
  </si>
  <si>
    <t>Tiêu Tứ Xuyên, tiêu Tứ Xuyên lá tre và tiêu Tứ Xuyên xanh (các loại khác)</t>
  </si>
  <si>
    <t>其他调味香料（药用山柰）</t>
  </si>
  <si>
    <t>Các loại gia vị tạo hương vị khác (riềng dược liệu)</t>
  </si>
  <si>
    <t>未焙制麦芽(药用未焙制麦芽)</t>
  </si>
  <si>
    <t>Mạch nha chưa rang (mạch nha chưa rang dùng làm thuốc)</t>
  </si>
  <si>
    <t>已焙制麦芽(药用已焙制麦芽)</t>
  </si>
  <si>
    <t>Mạch nha rang (mạch nha rang dùng làm thuốc)</t>
  </si>
  <si>
    <t>其他芝麻(不论是否破碎)(药用黑芝麻)</t>
  </si>
  <si>
    <t>Các loại hạt mè khác (dù đã vỡ hay chưa) (hạt mè đen dùng làm thuốc)</t>
  </si>
  <si>
    <t>鲜或干的西洋参(不论是否切割、压碎或研磨成粉)</t>
  </si>
  <si>
    <t>Nhân sâm Mỹ tươi hoặc khô (dù được cắt, nghiền hoặc xay thành bột)</t>
  </si>
  <si>
    <t>冷或冻的西洋参(不论是否切割、压碎或研磨成粉)</t>
  </si>
  <si>
    <t>Nhân sâm Mỹ ướp lạnh hoặc đông lạnh (dù được cắt, nghiền nát hay xay thành bột)</t>
  </si>
  <si>
    <t>鲜、冷、冻或干的当归(不论是否切割，压碎或研磨成粉)(药用当归)</t>
  </si>
  <si>
    <t>Rễ bạch chỉ tươi, ướp lạnh, đông lạnh hoặc sấy khô (có hoặc không cắt, nghiền nát hoặc xay thành bột) (rễ bạch chỉ dùng làm thuốc)</t>
  </si>
  <si>
    <t>鲜、冷、冻或干的当归（不论是否切割,压碎或研磨成粉）（其他当归）</t>
  </si>
  <si>
    <t>Rễ bạch chỉ tươi, ướp lạnh, đông lạnh hoặc sấy khô (có hoặc không cắt, nghiền nát hoặc xay thành bột) (các loại rễ bạch chỉ khác)</t>
  </si>
  <si>
    <t>鲜、冷、冻或干的党参（不论是否切割,压碎或研磨成粉）（药用党参）</t>
  </si>
  <si>
    <t>Cây Codonopsis pilosula tươi, ướp lạnh, đông lạnh hoặc sấy khô (có hoặc không cắt, nghiền nát hoặc xay thành bột) (Codonopsis pilosula dùng làm thuốc)</t>
  </si>
  <si>
    <t>鲜、冷、冻或干的党参（不论是否切割,压碎或研磨成粉）（其他党参）</t>
  </si>
  <si>
    <t>Nấm Codonopsis pilosula tươi, ướp lạnh, đông lạnh hoặc sấy khô (có hoặc không cắt, nghiền hoặc xay thành bột) (các loại nấm Codonopsis pilosula khác)</t>
  </si>
  <si>
    <t>鲜、冷、冻或干的菊花(不论是否切割，压碎或研磨成粉)(药用菊花)</t>
  </si>
  <si>
    <t>Hoa cúc tươi, ướp lạnh, đông lạnh hoặc sấy khô (dù được cắt, nghiền nát hoặc xay thành bột) (hoa cúc dùng làm thuốc)</t>
  </si>
  <si>
    <t>鲜、冷、冻或干的菊花（不论是否切割，压碎或研磨成粉）（其他菊花（装饰用的菊花除外））</t>
  </si>
  <si>
    <t>Hoa cúc tươi, ướp lạnh, đông lạnh hoặc sấy khô (dù đã cắt, nghiền nát hoặc xay thành bột) (các loại hoa cúc khác (trừ hoa cúc trang trí))</t>
  </si>
  <si>
    <t>鲜、冷、冻或干的天麻（不论是否切割,压碎或研磨成粉）（药用天麻）</t>
  </si>
  <si>
    <t>Gastrodia elata tươi, ướp lạnh, đông lạnh hoặc sấy khô (bất kể được cắt, nghiền hoặc xay thành bột) (Gastrodia elata dùng làm thuốc)</t>
  </si>
  <si>
    <t>鲜、冷、冻或干的天麻（不论是否切割,压碎或研磨成粉）（其他天麻）</t>
  </si>
  <si>
    <t>Gastrodia elata tươi, ướp lạnh, đông lạnh hoặc sấy khô (bất kể được cắt, nghiền hoặc xay thành bột) (các loại Gastrodia elata khác)</t>
  </si>
  <si>
    <t>鲜、冷、冻或干的黄芪(不论是否切割，压碎或研磨成粉)(药用黄芪)</t>
  </si>
  <si>
    <t>Cây Hoàng kỳ tươi, ướp lạnh, đông lạnh hoặc sấy khô (dù được cắt nhỏ, nghiền nát hay xay thành bột) (Hoàng kỳ dược liệu)</t>
  </si>
  <si>
    <t>鲜、冷、冻或干的地黄(不论是否切割，压碎或研磨成粉)(药用地黄)</t>
  </si>
  <si>
    <t>Rehmannia glutinosa tươi, ướp lạnh, đông lạnh hoặc khô (cắt, nghiền hoặc nghiền thành bột) (Rehmannia glutinosa làm thuốc)</t>
  </si>
  <si>
    <t>鲜、冷、冻或干的槐米(不论是否切割，压碎或研磨成粉)(药用槐米)</t>
  </si>
  <si>
    <t>Nụ hoa Sophora japonica tươi, ướp lạnh, đông lạnh hoặc sấy khô (dù được cắt, nghiền nát hay xay thành bột) (nụ hoa Sophora japonica dùng làm thuốc)</t>
  </si>
  <si>
    <t>鲜或干的槐米（不论是否切割,压碎或研磨成粉）（其他槐米）</t>
  </si>
  <si>
    <t>Nụ hoa Sophora japonica tươi hoặc khô (dù được cắt, nghiền nát hay xay thành bột) (các loại nụ Sophora japonica khác)</t>
  </si>
  <si>
    <t>鲜、冷、冻或干的茯苓(不论是否切割，压碎或研磨成粉)(药用茯苓)</t>
  </si>
  <si>
    <t>Nấm Poria cocos tươi, ướp lạnh, đông lạnh hoặc sấy khô (dù được cắt nhỏ, nghiền nát hay xay thành bột) (nấm Poria cocos dùng làm thuốc)</t>
  </si>
  <si>
    <t>鲜、冷、冻或干的茯苓（不论是否切割，压碎或研磨成粉）（其他茯苓）</t>
  </si>
  <si>
    <t>Nấm Poria cocos tươi, ướp lạnh, đông lạnh hoặc sấy khô (có hoặc không cắt, nghiền nát hoặc xay thành bột) (các loại nấm Poria cocos khác)</t>
  </si>
  <si>
    <t>鲜或干的枸杞（不论是否切割,压碎或研磨成粉）（药用枸杞子）</t>
  </si>
  <si>
    <t>Quả kỷ tử tươi hoặc khô (dù được cắt nhỏ, nghiền nát hay xay thành bột) (kỷ tử dùng làm thuốc)</t>
  </si>
  <si>
    <t>鲜或干的枸杞（不论是否切割,压碎或研磨成粉）（其他枸杞子）</t>
  </si>
  <si>
    <t>Quả kỷ tử tươi hoặc khô (dù cắt nhỏ, nghiền nát hay xay thành bột) (các loại kỷ tử khác)</t>
  </si>
  <si>
    <t>鲜、冷、冻或干的大海子(不论是否切割，压碎或研磨成粉)(药用大海子(胖大海))</t>
  </si>
  <si>
    <t>Hạt hắc mai biển tươi, lạnh, đông lạnh hoặc khô (dù được cắt, nghiền nát hay xay thành bột) (hạt hắc mai biển dùng làm thuốc (Sterculia lychnophora))</t>
  </si>
  <si>
    <t>鲜、冷、冻或干的大海子（不论是否切割，压碎或研磨成粉）（其他大海子（胖大海））</t>
  </si>
  <si>
    <t>Nhím biển tươi, ướp lạnh, đông lạnh hoặc sấy khô (dù được cắt, nghiền hoặc xay thành bột) (các loại nhím biển khác (pangdahai))</t>
  </si>
  <si>
    <t>鲜、冷、冻或干的甘草(不论是否切割，压碎或研磨成粉)(药用甘草)</t>
  </si>
  <si>
    <t>Cam thảo tươi, ướp lạnh, đông lạnh hoặc sấy khô (dù được cắt nhỏ, nghiền nát hay xay thành bột) (cam thảo dược phẩm)</t>
  </si>
  <si>
    <t>鲜、冷、冻或干的甘草（不论是否切割，压碎或研磨成粉）（其他甘草）</t>
  </si>
  <si>
    <t>Cam thảo tươi, ướp lạnh, đông lạnh hoặc sấy khô (dù được cắt, nghiền nát hoặc xay thành bột) (các loại cam thảo khác)</t>
  </si>
  <si>
    <t>鲜、冷、冻或干的黄草及枫斗（石斛）（不论是否切割，压碎或研磨成粉）（药用铁皮石斛）</t>
  </si>
  <si>
    <t>Lan Dendrobium officinale và Dendrobium nobile tươi, ướp lạnh, đông lạnh hoặc sấy khô (dù cắt nhỏ, nghiền nát hay xay thành bột) (Lan Dendrobium officinale dùng làm thuốc)</t>
  </si>
  <si>
    <t>鲜、冷、冻或干的黄草及枫斗（石斛）（不论是否切割，压碎或研磨成粉）（其他铁皮石斛）</t>
  </si>
  <si>
    <t>Lan Dendrobium officinale và Dendrobium nobile tươi, ướp lạnh, đông lạnh hoặc sấy khô (dù cắt nhỏ, nghiền nát hay xay thành bột) (các loại lan Dendrobium officinale khác)</t>
  </si>
  <si>
    <t>鲜、冷、冻或干的濒危苁蓉(不论是否切割,压碎或研磨成粉)</t>
  </si>
  <si>
    <t>Nấm Cistanche deserticola quý hiếm, tươi, ướp lạnh, đông lạnh hoặc sấy khô (có hoặc không được cắt, nghiền hoặc xay thành bột).</t>
  </si>
  <si>
    <t>鲜、冷、冻或干的其他苁蓉(不论是否切割,压碎或研磨成粉)</t>
  </si>
  <si>
    <t>Các loại Cistanche deserticola khác, dù tươi, ướp lạnh, đông lạnh hay sấy khô (có hoặc không cắt, nghiền hoặc xay thành bột).</t>
  </si>
  <si>
    <t>其他主要用作药料的鲜、冷、冻或干的植物(包括其某部分，不论是否切割，压碎或研磨成粉)(药用玉竹)</t>
  </si>
  <si>
    <t>Các loại thực vật tươi, ướp lạnh, đông lạnh hoặc sấy khô khác (bao gồm cả các bộ phận của chúng, dù đã được cắt, nghiền nát hoặc xay thành bột hay chưa) chủ yếu được sử dụng làm dược liệu (Cây Solomon's Seal dùng làm thuốc).</t>
  </si>
  <si>
    <t>其他主要用作药料的鲜、冷、冻或干的植物(包括其某部分，不论是否切割，压碎或研磨成粉)(药用白芷)</t>
  </si>
  <si>
    <t>Các loại cây khác chủ yếu được sử dụng làm dược liệu, ở dạng tươi, ướp lạnh, đông lạnh hoặc sấy khô (bao gồm cả các bộ phận của chúng, dù có bị cắt, nghiền nát hoặc xay thành bột hay không) (cây bạch chỉ đen dùng làm thuốc).</t>
  </si>
  <si>
    <t>其他主要用作药料的鲜、冷、冻或干的植物(包括其某部分，不论是否切割，压碎或研磨成粉)(药用桔梗)</t>
  </si>
  <si>
    <t>Các loại cây khác (bao gồm cả các bộ phận của chúng, dù đã được cắt, nghiền nát hoặc xay thành bột hay chưa) chủ yếu được sử dụng làm dược liệu (hoa chuông dược liệu).</t>
  </si>
  <si>
    <t>其他主要用作药料的鲜、冷、冻或干的植物(包括其某部分，不论是否切割，压碎或研磨成粉)(药用高良姜)</t>
  </si>
  <si>
    <t>Các loại thực vật tươi, ướp lạnh, đông lạnh hoặc sấy khô khác (bao gồm cả các bộ phận của chúng, dù đã được cắt, nghiền nát hoặc xay thành bột hay chưa) chủ yếu được sử dụng làm dược liệu (riềng dược liệu).</t>
  </si>
  <si>
    <t>其他主要用作药料的鲜、冷、冻或干的植物(包括其某部分，不论是否切割，压碎或研磨成粉)(药用黄精)</t>
  </si>
  <si>
    <t>Các loại thực vật tươi, ướp lạnh, đông lạnh hoặc sấy khô khác (bao gồm cả các bộ phận của chúng, dù đã được cắt, nghiền nát hoặc xay thành bột hay chưa) chủ yếu được sử dụng làm dược liệu (Polygonatum sibiricum dược liệu)</t>
  </si>
  <si>
    <t>其他主要用作药料的鲜、冷、冻或干的植物(包括其某部分，不论是否切割，压碎或研磨成粉)(药用葛根)</t>
  </si>
  <si>
    <t>Các loại cây khác (bao gồm cả các bộ phận của chúng, dù đã được cắt, nghiền nát hoặc xay thành bột hay chưa) chủ yếu được sử dụng làm dược liệu (rễ sắn dây dùng làm thuốc).</t>
  </si>
  <si>
    <t>其他主要用作药料的鲜、冷、冻或干的植物(包括其某部分，不论是否切割，压碎或研磨成粉)(药用白茅根)</t>
  </si>
  <si>
    <t>Các loại cây khác (bao gồm cả các bộ phận của chúng, dù đã được cắt, nghiền nát hoặc xay thành bột hay chưa) chủ yếu được sử dụng làm dược liệu (rễ cây Imperata cylindrica dùng làm thuốc).</t>
  </si>
  <si>
    <t>其他主要用作药料的鲜、冷、冻或干的植物(包括其某部分，不论是否切割，压碎或研磨成粉)(药用薤白)</t>
  </si>
  <si>
    <t>Các loại cây khác chủ yếu được sử dụng làm dược liệu, ở dạng tươi, ướp lạnh, đông lạnh hoặc sấy khô (bao gồm cả các bộ phận của chúng, dù có bị cắt, nghiền nát hoặc xay thành bột hay không) (Cây hành tây (Allium macrostemon) có dược tính).</t>
  </si>
  <si>
    <t>其他主要用作药料的鲜、冷、冻或干的植物(包括其某部分，不论是否切割，压碎或研磨成粉)(药用麦冬(麦门冬))</t>
  </si>
  <si>
    <t>Các loại thực vật tươi, ướp lạnh, đông lạnh hoặc sấy khô khác (bao gồm cả các bộ phận của chúng, dù có bị cắt, nghiền nát hoặc xay thành bột hay không) chủ yếu được sử dụng làm dược liệu (cây thuốc Ophiopogon japonicus (Mai Men Dong)).</t>
  </si>
  <si>
    <t>其他主要用作药料的鲜、冷、冻或干的植物(包括其某部分，不论是否切割，压碎或研磨成粉)(药用天冬(天门冬))</t>
  </si>
  <si>
    <t>Các loại thực vật tươi, ướp lạnh, đông lạnh hoặc sấy khô khác (bao gồm cả các bộ phận của chúng, dù đã được cắt, nghiền nát hoặc xay thành bột hay chưa) chủ yếu được sử dụng làm dược liệu (măng tây dược liệu).</t>
  </si>
  <si>
    <t>其他主要用作药料的鲜、冷、冻或干的植物(包括其某部分，不论是否切割，压碎或研磨成粉)(药用金银花)</t>
  </si>
  <si>
    <t>Các loại thực vật tươi, ướp lạnh, đông lạnh hoặc sấy khô khác (bao gồm cả các bộ phận của chúng, dù đã được cắt, nghiền nát hoặc xay thành bột hay chưa) chủ yếu được sử dụng làm dược liệu (kim ngân hoa dược liệu).</t>
  </si>
  <si>
    <t>其他主要用作药料的鲜、冷、冻或干的植物(包括其某部分，不论是否切割，压碎或研磨成粉)(药用桑叶)</t>
  </si>
  <si>
    <t>Các loại cây khác (bao gồm cả các bộ phận của cây, dù đã được cắt, nghiền nát hoặc xay thành bột hay chưa) chủ yếu được sử dụng làm dược liệu (lá dâu tằm dược liệu).</t>
  </si>
  <si>
    <t>其他主要用作药料的鲜、冷、冻或干的植物(包括其某部分，不论是否切割，压碎或研磨成粉)(药用荷叶)</t>
  </si>
  <si>
    <t>Các loại cây khác (bao gồm cả các bộ phận của cây, dù đã được cắt, nghiền nát hoặc xay thành bột hay chưa) chủ yếu được sử dụng làm dược liệu (lá sen dược liệu).</t>
  </si>
  <si>
    <t>其他主要用作药料的鲜、冷、冻或干的植物(包括其某部分，不论是否切割，压碎或研磨成粉)(药用淡竹叶)</t>
  </si>
  <si>
    <t>Các loại cây khác (bao gồm cả các bộ phận của chúng, dù đã được cắt, nghiền nát hoặc xay thành bột hay chưa) chủ yếu được sử dụng làm dược liệu (cây thuốc Lophatherum gracile)</t>
  </si>
  <si>
    <t>其他主要用作药料的鲜、冷、冻或干的植物(包括其某部分，不论是否切割，压碎或研磨成粉)(药用紫苏)</t>
  </si>
  <si>
    <t>Các loại thực vật tươi, ướp lạnh, đông lạnh hoặc sấy khô khác (bao gồm cả các bộ phận của chúng, dù đã được cắt, nghiền nát hoặc xay thành bột hay chưa) chủ yếu được sử dụng làm dược liệu (tím thuốc).</t>
  </si>
  <si>
    <t>其他主要用作药料的鲜、冷、冻或干的植物(包括其某部分，不论是否切割，压碎或研磨成粉)(药用杜仲叶)</t>
  </si>
  <si>
    <t>Các loại cây khác (bao gồm cả các bộ phận của chúng, dù đã được cắt, nghiền nát hoặc xay thành bột hay chưa) chủ yếu được sử dụng làm dược liệu (lá Eucommia dùng làm thuốc).</t>
  </si>
  <si>
    <t>其他主要用作药料的鲜、冷、冻或干的植物(包括其某部分，不论是否切割，压碎或研磨成粉)(药用刀豆)</t>
  </si>
  <si>
    <t>Các loại cây khác (bao gồm cả các bộ phận của cây, dù đã được cắt, nghiền nát hoặc xay thành bột hay chưa) chủ yếu được sử dụng làm dược liệu (cây đậu kiếm dược liệu).</t>
  </si>
  <si>
    <t>其他主要用作药料的鲜、冷、冻或干的植物(包括其某部分，不论是否切割，压碎或研磨成粉)(药用木瓜)</t>
  </si>
  <si>
    <t>Các loại cây khác (bao gồm cả các bộ phận của cây, dù đã được cắt, nghiền nát hoặc xay thành bột hay chưa) chủ yếu được sử dụng làm dược liệu (đu đủ dược liệu).</t>
  </si>
  <si>
    <t>其他主要用作药料的鲜、冷、冻或干的植物(包括其某部分，不论是否切割，压碎或研磨成粉)(药用火麻仁)</t>
  </si>
  <si>
    <t>Các loại thực vật tươi, ướp lạnh, đông lạnh hoặc sấy khô khác (bao gồm cả các bộ phận của chúng, dù đã được cắt, nghiền nát hoặc xay thành bột hay chưa) chủ yếu được sử dụng làm dược liệu (hạt cây gai dầu dược liệu).</t>
  </si>
  <si>
    <t>其他主要用作药料的鲜、冷、冻或干的植物(包括其某部分，不论是否切割，压碎或研磨成粉)(药用决明子)</t>
  </si>
  <si>
    <t>Các loại thực vật tươi, ướp lạnh, đông lạnh hoặc sấy khô khác (bao gồm cả các bộ phận của chúng, dù đã được cắt, nghiền nát hoặc xay thành bột hay chưa) chủ yếu được sử dụng làm dược liệu (hạt quế dược liệu).</t>
  </si>
  <si>
    <t>其他主要用作药料的鲜、冷、冻或干的植物(包括其某部分，不论是否切割，压碎或研磨成粉)(药用余甘子)</t>
  </si>
  <si>
    <t>Các loại cây khác (bao gồm cả các bộ phận của chúng, dù đã được cắt, nghiền nát hoặc xay thành bột hay chưa) chủ yếu được sử dụng làm dược liệu (cây amla dùng làm thuốc).</t>
  </si>
  <si>
    <t>其他主要用作药料的鲜、冷、冻或干的植物(包括其某部分，不论是否切割，压碎或研磨成粉)(药用沙棘)</t>
  </si>
  <si>
    <t>Các loại thực vật tươi, ướp lạnh, đông lạnh hoặc sấy khô khác (bao gồm cả các bộ phận của chúng, dù đã được cắt, nghiền nát hoặc xay thành bột hay chưa) chủ yếu được sử dụng làm dược liệu (cây hắc mai biển dùng làm thuốc).</t>
  </si>
  <si>
    <t>其他主要用作药料的鲜、冷、冻或干的植物(包括其某部分，不论是否切割，压碎或研磨成粉)(药用罗汉果)</t>
  </si>
  <si>
    <t>Các loại thực vật tươi, ướp lạnh, đông lạnh hoặc sấy khô khác (bao gồm cả các bộ phận của chúng, dù đã được cắt, nghiền nát hoặc xay thành bột hay chưa) chủ yếu được sử dụng làm dược liệu (quả la hán dược liệu).</t>
  </si>
  <si>
    <t>其他主要用作药料的鲜、冷、冻或干的植物(包括其某部分，不论是否切割，压碎或研磨成粉)(药用青果)</t>
  </si>
  <si>
    <t>Các loại thực vật tươi, ướp lạnh, đông lạnh hoặc sấy khô khác (bao gồm cả các bộ phận của chúng, dù đã được cắt, nghiền nát hoặc xay thành bột hay chưa) chủ yếu được sử dụng làm dược liệu (các loại quả xanh dùng làm thuốc).</t>
  </si>
  <si>
    <t>其他主要用作药料的鲜、冷、冻或干的植物(包括其某部分，不论是否切割，压碎或研磨成粉)(药用栀子)</t>
  </si>
  <si>
    <t>Các loại cây khác chủ yếu được sử dụng làm dược liệu, ở dạng tươi, ướp lạnh, đông lạnh hoặc sấy khô (bao gồm cả các bộ phận của chúng, dù có bị cắt, nghiền nát hoặc xay thành bột hay không) (cây dành dành dùng làm thuốc).</t>
  </si>
  <si>
    <t>其他主要用作药料的鲜、冷、冻或干的植物(包括其某部分，不论是否切割，压碎或研磨成粉)(药用砂仁)</t>
  </si>
  <si>
    <t>Các loại thực vật tươi, ướp lạnh, đông lạnh hoặc sấy khô khác (bao gồm cả các bộ phận của chúng, dù đã được cắt, nghiền nát hoặc xay thành bột hay chưa) chủ yếu được sử dụng làm dược liệu (thảo quả dược liệu).</t>
  </si>
  <si>
    <t>其他主要用作药料的鲜、冷、冻或干的植物(包括其某部分，不论是否切割，压碎或研磨成粉)(药用香橼)</t>
  </si>
  <si>
    <t>Các loại thực vật tươi, ướp lạnh, đông lạnh hoặc sấy khô khác (bao gồm cả các bộ phận của chúng, dù đã được cắt, nghiền nát hoặc xay thành bột hay chưa) chủ yếu được sử dụng làm dược liệu (chanh dược liệu).</t>
  </si>
  <si>
    <t>其他主要用作药料的鲜、冷、冻或干的植物(包括其某部分，不论是否切割，压碎或研磨成粉)(药用桑椹)</t>
  </si>
  <si>
    <t>Các loại cây khác (bao gồm cả các bộ phận của chúng, dù đã được cắt, nghiền nát hoặc xay thành bột hay chưa) chủ yếu được sử dụng làm dược liệu (quả dâu tằm dược liệu).</t>
  </si>
  <si>
    <t>其他主要用作药料的鲜、冷、冻或干的植物(包括其某部分，不论是否切割，压碎或研磨成粉)(药用橘红)</t>
  </si>
  <si>
    <t>Các loại thực vật tươi, ướp lạnh, đông lạnh hoặc sấy khô khác (bao gồm cả các bộ phận của chúng, dù đã được cắt, nghiền nát hoặc xay thành bột hay chưa) chủ yếu được sử dụng làm dược liệu (vỏ quýt dược liệu).</t>
  </si>
  <si>
    <t>其他主要用作药料的鲜、冷、冻或干的植物(包括其某部分，不论是否切割，压碎或研磨成粉)(药用橘皮或陈皮)</t>
  </si>
  <si>
    <t>Các loại thực vật tươi, ướp lạnh, đông lạnh hoặc sấy khô khác (bao gồm cả các bộ phận của chúng, dù đã được cắt, nghiền hoặc xay thành bột hay chưa) chủ yếu được sử dụng làm dược liệu (vỏ cam dược liệu hoặc vỏ quýt khô).</t>
  </si>
  <si>
    <t>其他主要用作药料的鲜、冷、冻或干的植物(包括其某部分，不论是否切割，压碎或研磨成粉)(药用莱菔子)</t>
  </si>
  <si>
    <t>Các loại thực vật tươi, ướp lạnh, đông lạnh hoặc sấy khô khác (bao gồm cả các bộ phận của chúng, dù đã được cắt, nghiền nát hoặc xay thành bột hay chưa) chủ yếu được sử dụng làm dược liệu (hạt củ cải dược liệu).</t>
  </si>
  <si>
    <t>其他主要用作药料的鲜、冷、冻或干的植物(包括其某部分，不论是否切割，压碎或研磨成粉)(药用紫苏子)</t>
  </si>
  <si>
    <t>Các loại thực vật tươi, ướp lạnh, đông lạnh hoặc sấy khô khác (bao gồm cả các bộ phận của chúng, dù đã được cắt, nghiền nát hoặc xay thành bột hay chưa) chủ yếu được sử dụng làm dược liệu (hạt tía tô dược liệu).</t>
  </si>
  <si>
    <t>其他主要用作药料的鲜、冷、冻或干的植物(包括其某部分，不论是否切割，压碎或研磨成粉)(药用酸枣仁)</t>
  </si>
  <si>
    <t>Các loại thực vật tươi, ướp lạnh, đông lạnh hoặc sấy khô khác (bao gồm cả các bộ phận của chúng, dù đã được cắt, nghiền nát hoặc xay thành bột hay chưa) chủ yếu được sử dụng làm dược liệu (hạt táo tàu dược liệu).</t>
  </si>
  <si>
    <t>其他主要用作药料的鲜、冷、冻或干的植物(包括其某部分，不论是否切割，压碎或研磨成粉)(药用覆盆子)</t>
  </si>
  <si>
    <t>Các loại thực vật tươi, ướp lạnh, đông lạnh hoặc sấy khô khác (bao gồm cả các bộ phận của chúng, dù đã được cắt, nghiền nát hoặc xay thành bột hay chưa) chủ yếu được sử dụng làm dược liệu (quả mâm xôi dược liệu).</t>
  </si>
  <si>
    <t>其他主要用作药料的鲜、冷、冻或干的植物(包括其某部分，不论是否切割，压碎或研磨成粉)(药用郁李仁)</t>
  </si>
  <si>
    <t>Các loại thực vật tươi, ướp lạnh, đông lạnh hoặc sấy khô khác (bao gồm cả các bộ phận của chúng, dù đã được cắt, nghiền nát hoặc xay thành bột hay chưa) chủ yếu được sử dụng làm dược liệu (hạt Prunus japonica dùng làm thuốc).</t>
  </si>
  <si>
    <t>其他主要用作药料的鲜、冷、冻或干的植物(包括其某部分，不论是否切割，压碎或研磨成粉)(药用灵芝)</t>
  </si>
  <si>
    <t>Các loại thực vật tươi, ướp lạnh, đông lạnh hoặc sấy khô khác (bao gồm cả các bộ phận của chúng, dù có bị cắt, nghiền nát hoặc xay thành bột hay không) chủ yếu được sử dụng làm dược liệu (nấm linh chi)</t>
  </si>
  <si>
    <t>其他主要用作药料的鲜、冷、冻或干的植物(包括其某部分，不论是否切割，压碎或研磨成粉)(药用薄荷)</t>
  </si>
  <si>
    <t>Các loại thực vật tươi, ướp lạnh, đông lạnh hoặc sấy khô khác (bao gồm cả các bộ phận của chúng, dù đã được cắt, nghiền nát hoặc xay thành bột hay chưa) chủ yếu được sử dụng làm nguyên liệu dược liệu (bạc hà dược liệu).</t>
  </si>
  <si>
    <t>其他主要用作药料的鲜、冷、冻或干的植物(包括其某部分，不论是否切割，压碎或研磨成粉)(药用藿香)</t>
  </si>
  <si>
    <t>Các loại cây khác (bao gồm cả các bộ phận của chúng, dù đã được cắt, nghiền nát hoặc xay thành bột hay chưa) chủ yếu được sử dụng làm dược liệu (cây hoắc hương dùng làm thuốc).</t>
  </si>
  <si>
    <t>其他主要用作药料的鲜、冷、冻或干的植物(包括其某部分，不论是否切割，压碎或研磨成粉)(药用马齿苋)</t>
  </si>
  <si>
    <t>Các loại thực vật tươi, ướp lạnh, đông lạnh hoặc sấy khô khác (bao gồm cả các bộ phận của chúng, dù đã được cắt, nghiền nát hoặc xay thành bột hay chưa) chủ yếu được sử dụng làm dược liệu (rau sam dược liệu).</t>
  </si>
  <si>
    <t>其他主要用作药料的鲜、冷、冻或干的植物(包括其某部分，不论是否切割，压碎或研磨成粉)(药用小蓟)</t>
  </si>
  <si>
    <t>其他主要用作药料的鲜、冷、冻或干的植物(包括其某部分，不论是否切割，压碎或研磨成粉)(药用鱼腥草)</t>
  </si>
  <si>
    <t>Các loại cây khác (bao gồm cả các bộ phận của chúng, dù đã được cắt, nghiền nát hoặc xay thành bột hay chưa) chủ yếu được sử dụng làm dược liệu (cây houttuynia cordata dùng làm thuốc).</t>
  </si>
  <si>
    <t>其他主要用作药料的鲜、冷、冻或干的植物(包括其某部分，不论是否切割，压碎或研磨成粉)(药用香薷)</t>
  </si>
  <si>
    <t>Các loại cây khác (bao gồm cả các bộ phận của chúng, dù đã được cắt, nghiền nát hoặc xay thành bột hay chưa) chủ yếu được sử dụng làm dược liệu (Elsholtzia dược liệu)</t>
  </si>
  <si>
    <t>其他主要用作药料的鲜、冷、冻或干的植物(包括其某部分，不论是否切割，压碎或研磨成粉)(药用蒲公英)</t>
  </si>
  <si>
    <t>Các loại cây khác (bao gồm cả các bộ phận của chúng, dù đã được cắt, nghiền nát hoặc xay thành bột hay chưa) chủ yếu được sử dụng làm dược liệu (bồ công anh dược liệu).</t>
  </si>
  <si>
    <t>其他主要用作药料的鲜、冷、冻或干的植物(包括其某部分，不论是否切割，压碎或研磨成粉)(食用橘红)</t>
  </si>
  <si>
    <t>Các loại thực vật tươi, ướp lạnh, đông lạnh hoặc sấy khô khác (bao gồm cả các bộ phận của chúng, dù đã được cắt, nghiền nát hoặc xay thành bột hay chưa) chủ yếu được sử dụng làm dược liệu (vỏ quýt ăn được).</t>
  </si>
  <si>
    <t>其他主要用作药料的鲜、冷、冻或干的植物(包括其某部分，不论是否切割，压碎或研磨成粉)(食用藿香)</t>
  </si>
  <si>
    <t>Các loại thực vật tươi, ướp lạnh, đông lạnh hoặc sấy khô khác (bao gồm cả các bộ phận của chúng, dù đã được cắt, nghiền nát hoặc xay thành bột hay chưa) chủ yếu được sử dụng làm nguyên liệu dược liệu (hoắc hương ăn được).</t>
  </si>
  <si>
    <t>其他主要用作药料的鲜、冷、冻或干的植物（包括其某部分，不论是否切割，压碎或研磨成粉）（其他蒲公英（装饰用的蒲公英花除外)）</t>
  </si>
  <si>
    <t>Các loại cây khác chủ yếu được sử dụng làm nguyên liệu dược liệu, dù tươi, ướp lạnh, đông lạnh hay sấy khô (bao gồm cả các bộ phận của chúng, dù có bị cắt, nghiền nát hoặc xay thành bột hay không) (các loại bồ công anh khác (trừ hoa bồ công anh dùng để trang trí)).</t>
  </si>
  <si>
    <t>其他主要用作药料的鲜、冷、冻或干的植物(包括其某部分，不论是否切割，压碎或研磨成粉)(食用凉粉草)</t>
  </si>
  <si>
    <t>Các loại thực vật khác (bao gồm cả các bộ phận của chúng, dù đã được cắt, nghiền nát hoặc xay thành bột hay chưa) chủ yếu được sử dụng làm dược liệu (thạch cỏ ăn được).</t>
  </si>
  <si>
    <t>其他主要用作药料的鲜、冷、冻或干的植物(包括其某部分，不论是否切割，压碎或研磨成粉)(药用草果)</t>
  </si>
  <si>
    <t>Các loại thực vật tươi, ướp lạnh, đông lạnh hoặc sấy khô khác (bao gồm cả các bộ phận của chúng, dù đã được cắt, nghiền hoặc xay thành bột hay chưa) chủ yếu được sử dụng làm dược liệu (thảo quả dược liệu).</t>
  </si>
  <si>
    <t>其他主要用作药料的鲜、冷、冻或干的植物（包括其某部分，不论是否切割，压碎或研磨成粉）（其他决明子）</t>
  </si>
  <si>
    <t>Các loại cây tươi, ướp lạnh, đông lạnh hoặc sấy khô khác (bao gồm cả các bộ phận của chúng, dù đã được cắt, nghiền nát hoặc xay thành bột hay chưa) chủ yếu được sử dụng làm dược liệu (các loại hạt quế khác).</t>
  </si>
  <si>
    <t>其他主要用作药料的鲜、冷、冻或干的植物（包括其某部分，不论是否切割，压碎或研磨成粉）（其他玉竹）</t>
  </si>
  <si>
    <t>Các loại thực vật tươi, ướp lạnh, đông lạnh hoặc sấy khô khác (bao gồm cả các bộ phận của chúng, dù đã được cắt, nghiền nát hoặc xay thành bột hay chưa) chủ yếu được sử dụng làm dược liệu (ngoại trừ cây Solomon's Seal).</t>
  </si>
  <si>
    <t>其他主要用作药料的鲜、冷、冻或干的植物（包括其某部分，不论是否切割，压碎或研磨成粉）（其他余甘子）</t>
  </si>
  <si>
    <t>Các loại cây khác tươi, ướp lạnh, đông lạnh hoặc sấy khô (bao gồm cả các bộ phận của chúng, dù đã được cắt, nghiền nát hoặc xay thành bột hay chưa) chủ yếu được sử dụng làm dược liệu (các loại cây amla khác).</t>
  </si>
  <si>
    <t>其他主要用作药料的鲜、冷、冻或干的植物（包括其某部分，不论是否切割，压碎或研磨成粉）（其他金银花）</t>
  </si>
  <si>
    <t>Các loại cây tươi, ướp lạnh, đông lạnh hoặc sấy khô khác (bao gồm cả các bộ phận của chúng, dù đã được cắt, nghiền nát hoặc xay thành bột hay chưa) chủ yếu được sử dụng làm dược liệu (các loại kim ngân hoa khác).</t>
  </si>
  <si>
    <t>其他主要用作药料的鲜、冷、冻或干的植物(包括其某部分，不论是否切割，压碎或研磨成粉)(食用桔梗)</t>
  </si>
  <si>
    <t>Các loại thực vật tươi, ướp lạnh, đông lạnh hoặc sấy khô khác (bao gồm cả các bộ phận của chúng, dù đã được cắt, nghiền nát hoặc xay thành bột hay chưa) chủ yếu được sử dụng làm nguyên liệu dược liệu (rễ cây hoa chuông ăn trứng).</t>
  </si>
  <si>
    <t>其他主要用作药料的鲜、冷、冻或干的植物（包括其某部分，不论是否切割，压碎或研磨成粉）（其他黄精）</t>
  </si>
  <si>
    <t>Các loại thực vật tươi, ướp lạnh, đông lạnh hoặc sấy khô khác (bao gồm cả các bộ phận của chúng, dù đã được cắt, nghiền nát hoặc xay thành bột hay chưa) chủ yếu được sử dụng làm dược liệu (các loại Polygonatum khác).</t>
  </si>
  <si>
    <t>其他主要用作药料的鲜、冷、冻或干的植物(包括其某部分，不论是否切割，压碎或研磨成粉)(药用槐花)</t>
  </si>
  <si>
    <t>Các loại cây khác (bao gồm cả các bộ phận của chúng, dù đã được cắt, nghiền nát hoặc xay thành bột hay chưa) chủ yếu được sử dụng làm dược liệu (hoa Sophora japonica dùng làm thuốc).</t>
  </si>
  <si>
    <t>其他主要用作药料的鲜、冷、冻或干的植物（包括其某部分，不论是否切割，压碎或研磨成粉）（其他槐花）</t>
  </si>
  <si>
    <t>Các loại cây khác tươi, ướp lạnh, đông lạnh hoặc sấy khô (bao gồm cả các bộ phận của chúng, dù đã được cắt, nghiền nát hoặc xay thành bột hay chưa) chủ yếu được sử dụng làm dược liệu (các loài hoa Sophora japonica khác)</t>
  </si>
  <si>
    <t>其他主要用作药料的鲜、冷、冻或干的植物（包括其某部分，不论是否切割，压碎或研磨成粉）（其他覆盆子）</t>
  </si>
  <si>
    <t>Các loại thực vật tươi, ướp lạnh, đông lạnh hoặc sấy khô khác (bao gồm cả các bộ phận của chúng, dù đã được cắt, nghiền nát hoặc xay thành bột hay chưa) chủ yếu được sử dụng làm nguyên liệu dược liệu (các loại quả mâm xôi khác)</t>
  </si>
  <si>
    <t>其他主要用作药料的鲜或干的植物（包括其某部分,不论是否切割,压碎或研磨成粉）（其他青果）</t>
  </si>
  <si>
    <t>Các loại thực vật tươi hoặc khô khác (bao gồm cả các bộ phận của chúng, dù đã được cắt, nghiền hoặc xay thành bột hay chưa) chủ yếu được sử dụng làm dược liệu (các loại quả xanh khác)</t>
  </si>
  <si>
    <t>其他主要用作药料的鲜或干的植物（包括其某部分,不论是否切割,压碎或研磨成粉）（其他葛根）</t>
  </si>
  <si>
    <t>Các loại cây tươi hoặc khô khác (bao gồm cả các bộ phận của chúng, dù đã được cắt, nghiền nát hoặc xay thành bột hay chưa) chủ yếu được sử dụng làm nguyên liệu dược liệu (các loại rễ sắn dây khác)</t>
  </si>
  <si>
    <t>其他主要用作药料的鲜或干的植物（包括其某部分,不论是否切割,压碎或研磨成粉）（其他紫苏）</t>
  </si>
  <si>
    <t>Các loại cây tươi hoặc khô khác (bao gồm cả các bộ phận của cây, dù đã được cắt, nghiền hoặc xay thành bột hay chưa) chủ yếu được sử dụng làm dược liệu (còn gọi là tía tô).</t>
  </si>
  <si>
    <t>其他主要用作药料的鲜、冷、冻或干的植物（包括其某部分,不论是否切割,压碎或研磨成粉）（其他薄荷）</t>
  </si>
  <si>
    <t>Các loại thực vật tươi, ướp lạnh, đông lạnh hoặc sấy khô khác (bao gồm cả các bộ phận của chúng, dù đã được cắt, nghiền nát hoặc xay thành bột hay chưa) chủ yếu được sử dụng làm nguyên liệu dược liệu (các loại bạc hà khác).</t>
  </si>
  <si>
    <t>其他主要用作药料的鲜、冷、冻或干的植物（包括其某部分，不论是否切割，压碎或研磨成粉）（其他砂仁）</t>
  </si>
  <si>
    <t>Các loại thực vật tươi, ướp lạnh, đông lạnh hoặc sấy khô khác (bao gồm cả các bộ phận của chúng, dù đã được cắt, nghiền nát hoặc xay thành bột hay chưa) chủ yếu được sử dụng làm dược liệu (các loại Amomum villosum khác).</t>
  </si>
  <si>
    <t>其他主要用作药料的鲜、冷、冻或干的植物（包括其某部分，不论是否切割，压碎或研磨成粉）（其他酸枣仁）</t>
  </si>
  <si>
    <t>Các loại cây tươi, ướp lạnh, đông lạnh hoặc sấy khô khác (bao gồm cả các bộ phận của chúng, dù đã được cắt, nghiền nát hoặc xay thành bột hay chưa) chủ yếu được sử dụng làm dược liệu (các loại hạt táo tàu khác).</t>
  </si>
  <si>
    <t>其他主要用作药料的鲜、冷、冻或干的植物（包括其某部分，不论是否切割，压碎或研磨成粉）（其他草果）</t>
  </si>
  <si>
    <t>Các loại cây khác tươi, ướp lạnh, đông lạnh hoặc sấy khô (bao gồm cả các bộ phận của chúng, dù đã được cắt, nghiền nát hoặc xay thành bột hay chưa) chủ yếu được sử dụng làm dược liệu (các loại quả bạch đậu khấu khác).</t>
  </si>
  <si>
    <t>其他主要用作药料的鲜、冷、冻或干的植物（包括其某部分,不论是否切割,压碎或研磨成粉）（其他灵芝）</t>
  </si>
  <si>
    <t>Các loại thực vật tươi, ướp lạnh, đông lạnh hoặc sấy khô khác (bao gồm cả các bộ phận của chúng, dù đã được cắt, nghiền nát hoặc xay thành bột hay chưa) chủ yếu được sử dụng làm dược liệu (các loại nấm Linh Chi khác).</t>
  </si>
  <si>
    <t>适合供人食用的鲜、冷、冻或干的海带(不论是否碾磨)(药用昆布)</t>
  </si>
  <si>
    <t>Rong biển tươi, ướp lạnh, đông lạnh hoặc sấy khô thích hợp cho người tiêu dùng (dù ở dạng xay nhuyễn hay không) (rong biển dược liệu)</t>
  </si>
  <si>
    <t>菊苣根(不论是否碾磨)(药用菊苣(干))</t>
  </si>
  <si>
    <t>Rễ rau diếp xoăn (dạng xay hoặc không xay) (rau diếp xoăn dùng làm thuốc (đã sấy khô))</t>
  </si>
  <si>
    <t>苦杏仁(药用苦杏仁)</t>
  </si>
  <si>
    <t>Hạnh nhân đắng (hạnh nhân đắng dùng làm thuốc)</t>
  </si>
  <si>
    <t>其他杏核，桃、梅或李的核及核仁(杏仁除外，包括油桃)(药用桃仁)</t>
  </si>
  <si>
    <t>Các loại hạt mơ khác, hạt đào, hạt mận, hoặc hạt mơ và hạt của chúng (trừ hạt mơ, bao gồm cả quả xuân đào) (hạt đào dùng làm thuốc)</t>
  </si>
  <si>
    <t>莲子(药用莲子)</t>
  </si>
  <si>
    <t>Hạt sen (hạt sen dùng làm thuốc)</t>
  </si>
  <si>
    <t>其他供人食用果核、仁及植物产品(包括未焙制的菊苣根)(鸡蛋花)</t>
  </si>
  <si>
    <t>Các loại hạt, nhân và sản phẩm thực vật ăn được khác (bao gồm cả rễ rau diếp xoăn chưa rang) (hoa sứ)</t>
  </si>
  <si>
    <t>烟叶 (lá thuốc lá)</t>
  </si>
  <si>
    <t>未去梗的烤烟</t>
  </si>
  <si>
    <t>Cuống thuốc lá chưa cắt bỏ từ thuốc lá sấy khô.</t>
  </si>
  <si>
    <t>其他未去梗的烟草(香料烟)</t>
  </si>
  <si>
    <t>Các sản phẩm thuốc lá khác chưa được tách cuống (thuốc lá gia vị)</t>
  </si>
  <si>
    <t>其他未去梗的烟草(白肋烟)</t>
  </si>
  <si>
    <t>Các sản phẩm thuốc lá khác chưa được tách cuống (thuốc lá Bury)</t>
  </si>
  <si>
    <t>其他未去梗的烟草(雪茄烟)</t>
  </si>
  <si>
    <t>Các sản phẩm thuốc lá khác chưa được tách cuống (xì gà)</t>
  </si>
  <si>
    <t>部分或全部去梗的烤烟</t>
  </si>
  <si>
    <t>部分或全部去梗的其他烟草(香料烟)</t>
  </si>
  <si>
    <t>Các sản phẩm thuốc lá khác (thuốc lá gia vị) đã được tách cuống một phần hoặc toàn bộ.</t>
  </si>
  <si>
    <t>部分或全部去梗的其他烟草(白肋烟)</t>
  </si>
  <si>
    <t>Các sản phẩm thuốc lá khác (thuốc lá Bury) đã được tách cuống một phần hoặc toàn bộ.</t>
  </si>
  <si>
    <t>部分或全部去梗的其他烟草(雪茄烟)</t>
  </si>
  <si>
    <t>Các sản phẩm thuốc lá khác (xì gà) đã được tách cuống một phần hoặc toàn bộ.</t>
  </si>
  <si>
    <t>其他 (khác)</t>
  </si>
  <si>
    <t>如意博士茶(线叶金雀花)(包括其某部分，不论是否切割，压碎或研磨成粉)(未经加工或经清洗、自然晾干、冷藏、切段等简单工艺处理的)</t>
  </si>
  <si>
    <t>Trà Ruyi Boshi (Trà hoa cúc vàng lá thẳng) (bao gồm bất kỳ bộ phận nào của nó, dù đã được cắt, nghiền hoặc xay thành bột hay chưa) (chưa qua chế biến hoặc chỉ được chế biến đơn giản bằng cách rửa, phơi khô, làm lạnh, cắt, v.v.)</t>
  </si>
  <si>
    <t>如意博士茶(线叶金雀花)(包括其某部分，不论是否切割，压碎或研磨成粉)(经除杂工艺(筛选挑拣以及粉碎)和除害工艺(高温、发酵、紫外线照射或巴氏杀菌等)进行加工处理的)</t>
  </si>
  <si>
    <t>Trà Ruyi Boshi (Trà Kim Châm Lá Vạch) (bao gồm bất kỳ bộ phận nào của nó, dù được cắt, nghiền nát hay xay thành bột) (được chế biến thông qua các quy trình loại bỏ tạp chất (sàng lọc và nghiền) và các quy trình kiểm soát dịch hại (nhiệt độ cao, lên men, chiếu tia cực tím hoặc tiệt trùng, v.v.))</t>
  </si>
  <si>
    <t>如意博士茶(线叶金雀花)(包括其某部分，不论是否切割，压碎或研磨成粉)(其他)</t>
  </si>
  <si>
    <t>Trà Chuỗi Mân Côi May Mắn (Hoa Chổi Lá Vạch) (bao gồm bất kỳ bộ phận nào của nó, dù đã cắt, nghiền nát hoặc xay thành bột) (Khác)</t>
  </si>
  <si>
    <t>有机栽培介质 (vật liệu trồng trọt hữu cơ)</t>
  </si>
  <si>
    <t>Thuốc lá sấy khô bằng nhiệt, đã được loại bỏ cuống một phần hoặc hoàn toàn</t>
  </si>
  <si>
    <t>Ớt khô, chưa xay (ớt khô)</t>
  </si>
  <si>
    <t>Ớt khô, chưa xay (Allspice)</t>
  </si>
  <si>
    <t>Tên tiếng Việt</t>
  </si>
  <si>
    <t>Các loại trứng gia cầm quý hiếm đã thụ tinh khác dùng để ấp (trứng ngỗng)</t>
  </si>
  <si>
    <t>Các loài đà điểu khác đang có nguy cơ tuyệt chủng (bao gồm cả những con được nuôi và nhân giống trong điều kiện nuôi nhốt)</t>
  </si>
  <si>
    <t>Các loài chim quý hiếm khác (bao gồm cả những loài được nuôi nhốt và nhân giống) (gà gô)</t>
  </si>
  <si>
    <t>Các phôi động vật khác (trứng rùa đã thụ tinh)</t>
  </si>
  <si>
    <t>Các sản phẩm không ăn được của các loài cá khác (bao gồm cả bong bóng cá) (trứng đã thụ tinh)</t>
  </si>
  <si>
    <t>Các sản phẩm không ăn được (bao gồm dạ dày cá) và trứng đã thụ tinh của các loài cá có nguy cơ tuyệt chủng</t>
  </si>
  <si>
    <t>Trứng cá đã thụ tinh (bao gồm cả trứng có mắt, trừ các loài có nguy cơ tuyệt chủng) (dành cho mục đích nghiên cứu)</t>
  </si>
  <si>
    <t>Trứng cá đã thụ tinh (bao gồm cả trứng có mắt, trừ các loài có nguy cơ tuyệt chủng) (Trứng cá bơn)</t>
  </si>
  <si>
    <t>Trứng cá đã thụ tinh (bao gồm cả trứng có mắt, trừ các loài có nguy cơ tuyệt chủng) (trứng cá nóc)</t>
  </si>
  <si>
    <t>Trứng cá đã thụ tinh (bao gồm cả trứng có mắt, trừ các loài có nguy cơ tuyệt chủng) (Trứng cá hồi vân)</t>
  </si>
  <si>
    <t>Trứng cá đã thụ tinh (bao gồm cả trứng có mắt, trừ các loài có nguy cơ tuyệt chủng) (trứng cá tầm)</t>
  </si>
  <si>
    <t>Trứng cá đã thụ tinh (bao gồm cả trứng có mắt, trừ các loài có nguy cơ tuyệt chủng) (trứng cá hồi)</t>
  </si>
  <si>
    <t>Trứng cá đã thụ tinh (bao gồm cả trứng có mắt, trừ các loài có nguy cơ tuyệt chủng) (trứng cá vược)</t>
  </si>
  <si>
    <t>Các loài động vật không xương sống dưới nước khác còn sống, tươi hoặc ướp lạnh (trừ giáp xác và động vật thân mềm) (hải sâm ăn được còn sống)</t>
  </si>
  <si>
    <t>Các loài động vật không xương sống dưới nước khác còn sống, tươi hoặc ướp lạnh (trừ giáp xác và động vật thân mềm) (hải sâm sống)</t>
  </si>
  <si>
    <t>Các loài động vật không xương sống dưới nước khác còn sống, tươi hoặc ướp lạnh (trừ giáp xác và động vật thân mềm) (san hô sống)</t>
  </si>
  <si>
    <t>Giun cát sống, tươi hoặc ướp lạnh, không bao gồm giun cát non (giun cát sống dùng để ăn).</t>
  </si>
  <si>
    <t>Các loài động vật không xương sống dưới nước khác còn sống, tươi hoặc ướp lạnh (trừ giáp xác và động vật thân mềm) (các loài động vật không xương sống dưới nước khác còn sống dùng cho mục đích trang trí)</t>
  </si>
  <si>
    <t>Các loài động vật không xương sống dưới nước còn sống, tươi hoặc ướp lạnh khác (trừ giáp xác và động vật thân mềm) (các loài động vật không xương sống dưới nước ăn được còn sống khác)</t>
  </si>
  <si>
    <t>Nhím biển, có thể còn sống, tươi hoặc ướp lạnh (nhím biển sống)</t>
  </si>
  <si>
    <t>Hải sâm tươi sống, màu sẫm (hải sâm sống màu sẫm)</t>
  </si>
  <si>
    <t>Các loài động vật thân mềm còn sống, tươi và ướp lạnh khác (không bao gồm động vật non) (ốc xà cừ sống)</t>
  </si>
  <si>
    <t>Hàu ngọc trai sống, tươi hoặc ướp lạnh (không bao gồm hàu giống) (hàu ngọc trai sống)</t>
  </si>
  <si>
    <t>Các loài động vật thân mềm con khác (nghêu sông)</t>
  </si>
  <si>
    <t>Các loài động vật thân mềm con khác (nghêu bùn)</t>
  </si>
  <si>
    <t>Các loài động vật thân mềm con khác (nghêu)</t>
  </si>
  <si>
    <t>Các loài ốc và động vật có vỏ khác đang bị đe dọa tuyệt chủng, không bao gồm ốc biển (ốc sông).</t>
  </si>
  <si>
    <t>Con giống của các loài động vật thân mềm khác (các loài động vật có vỏ nước ngọt khác)</t>
  </si>
  <si>
    <t>Con giống của các loài động vật thân mềm khác (các loài thân mềm khác và các loài động vật không xương sống dưới nước khác)</t>
  </si>
  <si>
    <t>Con giống của các loài động vật thân mềm khác (trai nước ngọt)</t>
  </si>
  <si>
    <t>Con giống của các loài động vật thân mềm khác (các loài động vật có vỏ sống ở biển khác)</t>
  </si>
  <si>
    <t>Con giống của các loài động vật thân mềm khác (geoduck)</t>
  </si>
  <si>
    <t>Con giống của các loài động vật thân mềm khác (ốc xà cừ)</t>
  </si>
  <si>
    <t>Con giống của các loài động vật thân mềm khác (nghêu lưỡi dao)</t>
  </si>
  <si>
    <t>Con giống của các loài động vật thân mềm khác (nghêu tre lớn)</t>
  </si>
  <si>
    <t>Con giống của các loài động vật thân mềm có nguy cơ tuyệt chủng (các loài thân mềm khác và các loài động vật không xương sống dưới nước khác)</t>
  </si>
  <si>
    <t>Con giống của các loài động vật thân mềm (và các loài động vật da gai khác) đang bị đe dọa</t>
  </si>
  <si>
    <t>Con giống của các loài động vật thân mềm có nguy cơ tuyệt chủng (các loài động vật có vỏ nước ngọt khác)</t>
  </si>
  <si>
    <t>Con giống của các loài động vật thân mềm (động vật có vỏ biển khác) đang bị đe dọa</t>
  </si>
  <si>
    <t>Con giống của hàu ngọc trai (và các loài động vật thân mềm nước ngọt khác)</t>
  </si>
  <si>
    <t>Con giống của hàu ngọc trai (và các loài động vật thân mềm biển khác)</t>
  </si>
  <si>
    <t>Con giống thuộc giống Pterocarya</t>
  </si>
  <si>
    <t>Ngao và sò tươi sống, ướp lạnh (bao gồm cả những loài thuộc các họ Clamidae, Clamidae Bắc Cực, Clamidae, Axolotlidae, Clamidae gai, Clamidae, Clamidae bọ ngựa biển, Clamidae sọc kép, Clamidae dao cạo, Clamidae tre, Veneridae) (sò huyết sống (sò ark))</t>
  </si>
  <si>
    <t>Con giống sứa</t>
  </si>
  <si>
    <t>Sứa sống, tươi hoặc ướp lạnh (thuộc giống Sứa) (sứa sống)</t>
  </si>
  <si>
    <t>Các loài động vật không xương sống dưới nước khác đang bị đe dọa (trừ giáp xác và động vật thân mềm), bao gồm cả con giống sống, tươi hoặc ướp lạnh.</t>
  </si>
  <si>
    <t>Con giống của các loài động vật không xương sống dưới nước khác (trừ giáp xác, động vật thân mềm và các loài động vật không xương sống dưới nước có nguy cơ tuyệt chủng khác)</t>
  </si>
  <si>
    <t>Con giống hải sâm (tương tự như hải sâm gai, lớp Holothuroidea) (không bao gồm các loài nguy cấp)</t>
  </si>
  <si>
    <t>Con giống hải sâm đen</t>
  </si>
  <si>
    <t>Các loài động vật thân mềm còn sống, tươi và ướp lạnh khác (không bao gồm con giống) (động vật thân mềm còn sống)</t>
  </si>
  <si>
    <t>Các loài động vật thân mềm có nguy cơ tuyệt chủng khác, dù còn sống, tươi hay ướp lạnh (không bao gồm con giống)</t>
  </si>
  <si>
    <t>Ngao tươi sống, ướp lạnh (không bao gồm ngao con) (còn sống)</t>
  </si>
  <si>
    <t>Các loài động vật thân mềm có nguy cơ tuyệt chủng khác, dù còn sống, tươi hoặc ướp lạnh (không bao gồm con giống) (các loài động vật thân mềm có nguy cơ tuyệt chủng khác dùng cho mục đích trang trí)</t>
  </si>
  <si>
    <t>Các loài động vật thân mềm quý hiếm khác còn sống, tươi và ướp lạnh (không bao gồm con giống) (ốc biển sống dùng để trang trí)</t>
  </si>
  <si>
    <t>Các loài sò, hến và con giống khác (ví dụ như hến nhiều màu)</t>
  </si>
  <si>
    <t>Bào ngư tươi sống, ướp lạnh (thuộc giống Abalone) (bào ngư sống)</t>
  </si>
  <si>
    <t>Con giống bào ngư (giống Abalone)</t>
  </si>
  <si>
    <t>Ngao và sò tươi sống, ướp lạnh (bao gồm cả các loài thuộc các họ Clamidae, Arctic Clamidae, Clamidae, Axolotlidae, Spine Clamidae, Clamidae, Clamidae, Sea Mantis Clamidae, Double-banded Clamidae, Razor Clamidae, Bamboo Clamidae, Veneridae) (sò dao cạo sống)</t>
  </si>
  <si>
    <t>Ngao và sò tươi sống, ướp lạnh (bao gồm cả các loài thuộc các họ Clamidae, Arctic Clamidae, Clamidae, Axolotlidae, Spine Clamidae, Clamidae, Clamidae, Sea Mantis Clamidae, Double-banded Clamidae, Razor Clamidae, Bamboo Clamidae, Veneridae) (sò bùn sống)</t>
  </si>
  <si>
    <t>Ngao và sò tươi sống, ướp lạnh (bao gồm cả các loài thuộc các họ Clamidae, Arctic Clamidae, Clamidae, Axolotlidae, Spine Clamidae, Clamidae, Clamidae, Sea Mantis Clamidae, Double-banded Clamidae, Razor Clamidae, Bamboo Clamidae, Veneridae) (sò đá tím sống)</t>
  </si>
  <si>
    <t>Ngao và sò tươi sống, ướp lạnh (bao gồm cả các loài thuộc các họ Clamidae, Arctic Clamidae, Clamidae, Axolotlidae, Spine Clamidae, Clamidae, Clamidae, Sea Mantis Clamidae, Double-banded Clamidae, Razor Clamidae, Bamboo Clamidae, Veneridae) (sò ăn được sống, nhiều màu)</t>
  </si>
  <si>
    <t>Ngao và hàu tươi sống, ướp lạnh (bao gồm họ ngao, họ ngao Bắc Cực, họ ngao cứng, họ kỳ giông, họ ngao sơn dương, họ ngao, họ ốc biển, họ động vật hai mảnh vỏ, họ ngao dao, họ ngao tre và họ ngao Villosa) (ngao cứng sống)</t>
  </si>
  <si>
    <t>Ngao tươi sống, ướp lạnh (còn sống)</t>
  </si>
  <si>
    <t>Vỏ sò khổng lồ tươi sống, ướp lạnh (vỏ sò khổng lồ sống)</t>
  </si>
  <si>
    <t>Ngao tươi sống và đông lạnh (và các loài động vật thân mềm và động vật không xương sống dưới nước khác)</t>
  </si>
  <si>
    <t>Giống nghêu, sò và hàu (trừ các loài nguy cấp)</t>
  </si>
  <si>
    <t>Con giống sò khổng lồ</t>
  </si>
  <si>
    <t>Các loài ốc và động vật có vỏ khác đang bị đe dọa tuyệt chủng, không bao gồm ốc biển (ốc sên).</t>
  </si>
  <si>
    <t>Ốc sên và ốc sên con, không bao gồm ốc biển (trừ các loài nguy cấp) (ốc sên)</t>
  </si>
  <si>
    <t>Ốc sên và ốc sên con, không bao gồm ốc biển (trừ các loài nguy cấp) (ốc sông)</t>
  </si>
  <si>
    <t>Các loài ốc sên và ốc con đang bị đe dọa tuyệt chủng, không bao gồm ốc biển (ốc sên).</t>
  </si>
  <si>
    <t>Các loài ốc và ốc con đang bị đe dọa tuyệt chủng, không bao gồm ốc biển (ốc sông).</t>
  </si>
  <si>
    <t>Bạch tuộc sống, tươi hoặc ướp lạnh (bạch tuộc sống)</t>
  </si>
  <si>
    <t>Mực nang và mực ống</t>
  </si>
  <si>
    <t>Con giống mực nang và mực ống (Bạch tuộc (Mực nang))</t>
  </si>
  <si>
    <t>Con giống trai</t>
  </si>
  <si>
    <t>Sò điệp tươi sống, ướp lạnh (thuộc các chi Sò điệp, Sò điệp con và Sò điệp trưởng thành) (không bao gồm sò điệp giống) (sò điệp sống)</t>
  </si>
  <si>
    <t>Các loài giáp xác con khác (các loài giáp xác khác)</t>
  </si>
  <si>
    <t>Các loài giáp xác non khác (tôm mysid)</t>
  </si>
  <si>
    <t>Các loài giáp xác non khác (tôm tí hon)</t>
  </si>
  <si>
    <t>Các loài giáp xác con khác (tôm và cua nước ngọt khác)</t>
  </si>
  <si>
    <t>Các loài giáp xác giống khác (tôm càng dài Trung Quốc)</t>
  </si>
  <si>
    <t>Các loài giáp xác con khác (Macrobrachium rosenbergii (Tôm càng lớn nước ngọt Malaysia))</t>
  </si>
  <si>
    <t>Các loài giáp xác con khác (Tôm càng xanh khổng lồ Nhật Bản (Macrobrachium nipponense))</t>
  </si>
  <si>
    <t>Các loài giáp xác con khác (tôm biển và cua biển khác)</t>
  </si>
  <si>
    <t>Cua hoàng đế, cua lông, cua đá, cua đá Kamchatka, cua đá chân ngắn, cua đá chân bẹt, cua tuyết, cua tuyết Nhật Bản (cua hoàng đế sống) còn tươi hoặc ướp lạnh</t>
  </si>
  <si>
    <t>Cua sống, tươi hoặc ướp lạnh, có vỏ hoặc không vỏ (cua sống)</t>
  </si>
  <si>
    <t>Cua lông Trung Quốc còn sống, tươi hoặc ướp lạnh, có hoặc không có vỏ (cua lông Trung Quốc còn sống)</t>
  </si>
  <si>
    <t>Cua giống (Cua móng tay Trung Quốc (Cua lông Trung Quốc))</t>
  </si>
  <si>
    <t>Cua con (cua bơi)</t>
  </si>
  <si>
    <t>Cua con (cua bùn)</t>
  </si>
  <si>
    <t>Con giống tôm hùm (chi Calabash)</t>
  </si>
  <si>
    <t>Các loài cá sống khác (cá mập)</t>
  </si>
  <si>
    <t>Các loài cá sống khác (cá chình)</t>
  </si>
  <si>
    <t>Các loài cá sống khác (cá taimen sông Danube)</t>
  </si>
  <si>
    <t>Các loài cá sống khác (cá tầm)</t>
  </si>
  <si>
    <t>Các loài cá sống khác đang bị đe dọa (các loài cá cảnh khác)</t>
  </si>
  <si>
    <t>Các loài cá sống khác đang bị đe dọa (các loài cá biển khác)</t>
  </si>
  <si>
    <t>Các loài cá sống khác đang bị đe dọa (các loài cá nước ngọt khác)</t>
  </si>
  <si>
    <t>Các loài cá chép sống khác (ngoại trừ các loài cá chép thuộc chi Cyprinus, Carassius, cá chép cỏ, cá chép bạc, cá chép bùn, cá chép đen, Siniperca harzianum, Siniperca humilis và Brucea)</t>
  </si>
  <si>
    <t>Cá rô phi sống</t>
  </si>
  <si>
    <t>Các loài cá con khác (trừ các loài có nguy cơ tuyệt chủng) (cá chim)</t>
  </si>
  <si>
    <t>Các loài cá con khác (trừ các loài có nguy cơ tuyệt chủng) (cá chình biển)</t>
  </si>
  <si>
    <t>Các loài cá con khác đang có nguy cơ tuyệt chủng (các loài cá khác)</t>
  </si>
  <si>
    <t>Các loài cá con khác có nguy cơ tuyệt chủng (các loài cá cảnh khác)</t>
  </si>
  <si>
    <t>Các loài cá con khác đang bị đe dọa (các loài cá biển khác)</t>
  </si>
  <si>
    <t>Cá chẽm con (cá chẽm biển muối)</t>
  </si>
  <si>
    <t>Cá mú con (cá mú nước ngọt)</t>
  </si>
  <si>
    <t>Cá ngừ vây xanh miền Nam (Thunnus maccoyii)</t>
  </si>
  <si>
    <t>Cá ngừ vây xanh Thái Bình Dương</t>
  </si>
  <si>
    <t>Cá ngừ vây xanh Đại Tây Dương</t>
  </si>
  <si>
    <t>Cá ngừ vây xanh Đại Tây Dương và Thái Bình Dương con</t>
  </si>
  <si>
    <t>Các loài lươn sống khác (giống Eriocheir) (lươn ăn được)</t>
  </si>
  <si>
    <t>Các loài lươn sống khác (giống Eriocheir) (lươn sinh sản)</t>
  </si>
  <si>
    <t>Các loài lươn sống khác (giống lươn) (lươn biển)</t>
  </si>
  <si>
    <t>Lươn hoa</t>
  </si>
  <si>
    <t>Lươn châu Âu</t>
  </si>
  <si>
    <t>Cá chình con (giống Anemarrhena) (không bao gồm các loài có nguy cơ tuyệt chủng) (cá chình biển)</t>
  </si>
  <si>
    <t>Cá chình con (giống Anemarrhena) (không bao gồm các loài có nguy cơ tuyệt chủng) (cá chình sinh sản)</t>
  </si>
  <si>
    <t>Lươn con châu Âu</t>
  </si>
  <si>
    <t>Các loài cá sống khác đang có nguy cơ tuyệt chủng (các loài cá khác)</t>
  </si>
  <si>
    <t>Các loài cá con khác (trừ các loài có nguy cơ tuyệt chủng) (lươn)</t>
  </si>
  <si>
    <t>Cá giống cảnh không sống ở nước ngọt (trừ các loài có nguy cơ tuyệt chủng) (cá nhiệt đới đánh bắt ở biển)</t>
  </si>
  <si>
    <t>Cá giống cảnh nước ngọt (không bao gồm các loài nguy cấp) (cá nhiệt đới nuôi ở biển)</t>
  </si>
  <si>
    <t>Các loài cá nước ngọt có nguy cơ tuyệt chủng dùng làm cá cảnh (các loài cá cảnh khác)</t>
  </si>
  <si>
    <t>Các loài cá nước ngọt có nguy cơ tuyệt chủng dùng làm cá cảnh (cá nhiệt đới đánh bắt ở biển)</t>
  </si>
  <si>
    <t>Các loài cá nước ngọt có nguy cơ tuyệt chủng được nuôi để làm cảnh (cá nhiệt đới nuôi trong môi trường biển)</t>
  </si>
  <si>
    <t>Cá cảnh nước ngọt giống (không bao gồm các loài nguy cấp) (cá nhiệt đới nước ngọt đánh bắt được)</t>
  </si>
  <si>
    <t>Các loài cá nước ngọt quý hiếm dùng làm cá cảnh (cá nhiệt đới đánh bắt trong nước ngọt)</t>
  </si>
  <si>
    <t>Phôi của một loài động vật hoang dã đang có nguy cơ tuyệt chủng (trứng rùa đã thụ tinh)</t>
  </si>
  <si>
    <t xml:space="preserve"> Sò điệp nuôi trồng (nhân giống) và các loài động vật thân mềm khác.</t>
  </si>
  <si>
    <t>Cá hồi con (cá hồi sông, cá hồi cầu vồng, cá hồi Clark, cá hồi Agua, cá hồi Jilin, cá hồi Arizona, cá hồi vàng)</t>
  </si>
  <si>
    <t>Cá giống cảnh nước ngọt (không bao gồm các loài nguy cấp) (nuôi trồng thủy sản nước ngọt các loài cá nhiệt đới)</t>
  </si>
  <si>
    <t>Các loài động vật khác (ếch đồng)</t>
  </si>
  <si>
    <t>Các loài động vật khác (ếch)</t>
  </si>
  <si>
    <t>Các loài động vật khác (ếch sọc vàng)</t>
  </si>
  <si>
    <t>Các loài động vật khác (ếch ngực gai)</t>
  </si>
  <si>
    <t>Các loài động vật khác (các loài ếch khác)</t>
  </si>
  <si>
    <t>Các loài động vật khác (kỳ nhông)</t>
  </si>
  <si>
    <t>Các loài động vật khác (cóc)</t>
  </si>
  <si>
    <t>Các loài động vật khác (cá, kỳ nhông)</t>
  </si>
  <si>
    <t>Các loài động vật có nguy cơ tuyệt chủng khác (bao gồm cả những loài được nuôi và nhân giống trong điều kiện nuôi nhốt) (kỳ nhông khổng lồ Trung Quốc)</t>
  </si>
  <si>
    <t>Các loài động vật có nguy cơ tuyệt chủng khác (bao gồm cả những loài được nuôi và nhân giống trong điều kiện nuôi nhốt) (cóc)</t>
  </si>
  <si>
    <t>Các loài động vật có nguy cơ tuyệt chủng khác (bao gồm cả những loài đang được nuôi nhốt và nhân giống) (các loài ếch khác)</t>
  </si>
  <si>
    <t>Các loài động vật có nguy cơ tuyệt chủng khác (bao gồm cả những loài được nuôi và nhân giống trong điều kiện nuôi nhốt) (ếch)</t>
  </si>
  <si>
    <t>Các loài động vật có nguy cơ tuyệt chủng khác (bao gồm cả những loài được nuôi và nhân giống trong điều kiện nuôi nhốt) (ếch bò)</t>
  </si>
  <si>
    <t>Các sản phẩm động vật khác không được liệt kê, kể cả động vật đã chết  (bao gồm cả trứng rùa) không phù hợp để làm thức ăn cho con người</t>
  </si>
  <si>
    <t>Các sản phẩm động vật khác không được liệt kê, kể cả động vật đã chết  (bao gồm cả trứng ba ba) không phù hợp để làm thức ăn cho con người</t>
  </si>
  <si>
    <t>Trứng của các loài giáp xác khác</t>
  </si>
  <si>
    <t>Con giống của các loài động vật thân mềm khác (ngao đá tím)</t>
  </si>
  <si>
    <t>Tôm giống nước lạnh (bao gồm tôm Penaeus và tôm nâu) (Giống tôm nâu)</t>
  </si>
  <si>
    <t>Tôm giống nước lạnh (Tôm Gracilaria và Ttm nâu)</t>
  </si>
  <si>
    <t>Các loài cá sống khác (cá chép cỏ)</t>
  </si>
  <si>
    <t>Các loài cá sống khác (cá chép đầu to)</t>
  </si>
  <si>
    <t>Các loài cá sống khác (cá chép bạc)</t>
  </si>
  <si>
    <t>Các loài cá sống khác (cá vược nước ngọt)</t>
  </si>
  <si>
    <t>Các loài cá sống khác (cá trê)</t>
  </si>
  <si>
    <t>Các loài cá sống khác (cá Vũ Xương)</t>
  </si>
  <si>
    <t>Các loài cá sống khác (cá hồi)</t>
  </si>
  <si>
    <t>Các loài cá sống khác (lươn)</t>
  </si>
  <si>
    <t>Các loài cá sống khác (cá chạch)</t>
  </si>
  <si>
    <t>Các loài cá sống khác (cá diếc)</t>
  </si>
  <si>
    <t>Các loài cá sống khác (cá trê đầu bò)</t>
  </si>
  <si>
    <t>Các loài cá sống khác (cá trê đốm)</t>
  </si>
  <si>
    <t>Các loài cá sống khác (cá chim vàng (cá chim mũi sư tử))</t>
  </si>
  <si>
    <t>Các loài cá sống khác (cá rô phi)</t>
  </si>
  <si>
    <t>Các loài cá sống khác (cá bơn)</t>
  </si>
  <si>
    <t>Các loài cá sống khác (cá hồng (tương tự như cá lù đù))</t>
  </si>
  <si>
    <t>Các loài cá sống khác (cá mú)</t>
  </si>
  <si>
    <t>Các loài cá sống khác (cá vược)</t>
  </si>
  <si>
    <t>Các loài cá sống khác (cá ruy băng)</t>
  </si>
  <si>
    <t>Các loài cá sống khác (cá ngừ)</t>
  </si>
  <si>
    <t>Các loài cá sống khác (cá trích)</t>
  </si>
  <si>
    <t>Các loài cá sống khác (cá ngừ vằn)</t>
  </si>
  <si>
    <t>Các loài cá sống khác (cá mòi)</t>
  </si>
  <si>
    <t>Các loài cá sống khác (cá lù đù vàng)</t>
  </si>
  <si>
    <t>Các loài cá sống khác (cá cơm)</t>
  </si>
  <si>
    <t>Các loài cá sống khác (cá thu)</t>
  </si>
  <si>
    <t>Các loài cá sống khác (cá tuyết)</t>
  </si>
  <si>
    <t>Các loài cá sống khác (cá chim)</t>
  </si>
  <si>
    <t>Các loài cá sống khác (Carabana)</t>
  </si>
  <si>
    <t>Các loài cá sống khác (cá vàng)</t>
  </si>
  <si>
    <t>Các loài cá sống khác (cá koi)</t>
  </si>
  <si>
    <t>Các loài cá con khác (trừ các loài có nguy cơ tuyệt chủng) (cá tuyết)</t>
  </si>
  <si>
    <t>Các loài cá con khác (trừ các loài có nguy cơ tuyệt chủng) (cá mập)</t>
  </si>
  <si>
    <t>Các loài cá con khác (trừ các loài có nguy cơ tuyệt chủng) (cá thu)</t>
  </si>
  <si>
    <t>Các loài cá con khác (trừ các loài có nguy cơ tuyệt chủng) (Cá cơm)</t>
  </si>
  <si>
    <t>Các loài cá con khác (không bao gồm các loài có nguy cơ tuyệt chủng) (cá taimen sông Danube)</t>
  </si>
  <si>
    <t>Các loài cá con khác (không bao gồm các loài có nguy cơ tuyệt chủng) (các loài cá nước ngọt khác)</t>
  </si>
  <si>
    <t>Các loài cá con khác (trừ các loài có nguy cơ tuyệt chủng) (cá bơn)</t>
  </si>
  <si>
    <t>Các loài cá con khác (trừ các loài có nguy cơ tuyệt chủng) (Cá hồng (tương tự như cá lù đù))</t>
  </si>
  <si>
    <t>Các loài cá con khác (trừ các loài có nguy cơ tuyệt chủng) (cá mú)</t>
  </si>
  <si>
    <t>Các loài cá con khác (không bao gồm các loài có nguy cơ tuyệt chủng) (Cá bơn)</t>
  </si>
  <si>
    <t>Các loài cá con khác (trừ các loài có nguy cơ tuyệt chủng) (cá ruy băng)</t>
  </si>
  <si>
    <t>Các loài cá con khác (không bao gồm các loài có nguy cơ tuyệt chủng) (cá hồi)</t>
  </si>
  <si>
    <t>Các loài cá con khác (không bao gồm các loài có nguy cơ tuyệt chủng) (Cá ngừ)</t>
  </si>
  <si>
    <t>Các loài cá con khác (trừ các loài có nguy cơ tuyệt chủng) (cá trích)</t>
  </si>
  <si>
    <t>Các loài cá con khác (không bao gồm các loài có nguy cơ tuyệt chủng) (cá ngừ vằn)</t>
  </si>
  <si>
    <t>Các loài cá con khác (trừ các loài có nguy cơ tuyệt chủng) (Cá mòi)</t>
  </si>
  <si>
    <t>Các loài cá con khác (không bao gồm các loài có nguy cơ tuyệt chủng) (các loài cá biển khác)</t>
  </si>
  <si>
    <t>Các loài cá con khác (trừ các loài có nguy cơ tuyệt chủng) (cá vàng)</t>
  </si>
  <si>
    <t>Các loài cá con khác (không bao gồm các loài có nguy cơ tuyệt chủng) (Cá Koi)</t>
  </si>
  <si>
    <t>Các loài cá con khác (không bao gồm các loài có nguy cơ tuyệt chủng) (các loài cá khác)</t>
  </si>
  <si>
    <t>Cá nóc sống (hoặc các loài cá nước ngọt khác)</t>
  </si>
  <si>
    <t>Cá nóc sống (hoặc các loài cá nước mặn khác)</t>
  </si>
  <si>
    <t>Cá nóc sống (và các loài cá cảnh khác)</t>
  </si>
  <si>
    <t>Các loài cá sống khác (các loài cá nước ngọt khác)</t>
  </si>
  <si>
    <t>Các loài cá sống khác (các loài cá nước mặn khác)</t>
  </si>
  <si>
    <t>Các loài cá sống khác (các loài cá khác)</t>
  </si>
  <si>
    <t>Tôm hùm đá và các loài tôm hùm khác còn sống, tươi hoặc ướp lạnh (Tôm hùm, Tôm hùm đá) (tôm hùm sống)</t>
  </si>
  <si>
    <t>Tôm đá và các loài tôm hùm khác (thuộc giống Lobotomus, Lobotomus, Rocklobster) còn sống, tươi hoặc ướp lạnh (chỉ tôm hùm gai còn sống).</t>
  </si>
  <si>
    <t>Cua giống (và các loài tôm và cua biển khác)</t>
  </si>
  <si>
    <t>Cua giống (và các loài tôm và cua nước ngọt khác)</t>
  </si>
  <si>
    <t>Cua hoàng đế, cua lông, cua đá (cua đá giả), cua đá Kamchatka, cua đá chân ngắn, cua đá chân bẹt, cua tuyết, cua tuyết Nhật Bản (và các loài tôm và cua biển khác) còn sống, tươi hoặc ướp lạnh.</t>
  </si>
  <si>
    <t>Các loài cua sống, tươi hoặc ướp lạnh khác, có hoặc không có vỏ (cua bùn sống)</t>
  </si>
  <si>
    <t>Các loài cua sống, tươi hoặc ướp lạnh khác, có hoặc không có vỏ (tôm và cua biển sống khác).</t>
  </si>
  <si>
    <t>Các loài cua sống, tươi hoặc ướp lạnh khác, có hoặc không có vỏ (tôm và cua biển cảnh sống khác).</t>
  </si>
  <si>
    <t>Các loài cua sống, tươi hoặc ướp lạnh khác, có hoặc không có vỏ (tôm và cua nước ngọt cảnh sống khác).</t>
  </si>
  <si>
    <t>Các loài tôm hùm Na Uy khác còn sống, tươi hoặc ướp lạnh, có vỏ hoặc không vỏ (tôm hùm Na Uy sống)</t>
  </si>
  <si>
    <t xml:space="preserve">Tôm và tép nước lạnh còn sống (không bao gồm tôm giống) (và các loài tôm và cua biển còn sống khác)
</t>
  </si>
  <si>
    <t>Tôm và tép nước lạnh còn sống (không bao gồm tôm giống) (và các loài tôm và cua nước ngọt còn sống khác)</t>
  </si>
  <si>
    <t>Các loài tôm nhỏ khác và ấu trùng tôm (Litopenaeus vannamei)</t>
  </si>
  <si>
    <t>Các loài tôm nhỏ khác và ấu trùng tôm (Penaeus monodon)</t>
  </si>
  <si>
    <t>Các loài tôm nhỏ khác và ấu trùng tôm (các loài tôm khác)</t>
  </si>
  <si>
    <t>Các loài tôm nhỏ khác và ấu trùng tôm (các loài tôm biển và cua khác)</t>
  </si>
  <si>
    <t>Các loài ấu trùng tôm nhỏ khác (ấu trùng tôm càng lớn Macrobrachium rosenbergii)</t>
  </si>
  <si>
    <t>Tôm sú tươi sống hoặc ướp lạnh (Penaeus spp.); các loài tôm nhỏ sống khác (trừ Penaeus spp.) (trừ tôm giống) (tôm Litopenaeus vannamei sống)</t>
  </si>
  <si>
    <t>Tôm tươi sống hoặc ướp lạnh (Penaeus spp.); các loài tôm nhỏ sống khác (trừ Penaeus spp.) (trừ tôm giống) (tôm sú sống)</t>
  </si>
  <si>
    <t>Tôm tươi sống hoặc ướp lạnh (Penaeus spp.); các loài tôm nhỏ sống khác (trừ Penaeus spp.) (trừ tôm giống) (các loài tôm sống khác)</t>
  </si>
  <si>
    <t>Tôm sú tươi sống hoặc ướp lạnh (Penaeus spp.); các loài tôm nhỏ sống khác (trừ Penaeus spp.) (trừ tôm giống) (các loài tôm và cua biển sống khác)</t>
  </si>
  <si>
    <t>Tôm tươi sống hoặc ướp lạnh (Penaeus spp.); các loài tôm nhỏ sống khác (trừ Penaeus spp.) (trừ tôm giống) (tôm nước ngọt Nhật Bản sống (Macrobrachium nipponense))</t>
  </si>
  <si>
    <t>Tôm tươi sống hoặc ướp lạnh (Penaeus spp.); các loài tôm nhỏ sống khác (trừ Penaeus spp.) (trừ tôm giống) (tôm càng lớn sống (Macrobrachium rosenbergii))</t>
  </si>
  <si>
    <t>Tôm sú tươi sống hoặc ướp lạnh (Penaeus spp.); các loài tôm nhỏ sống khác (trừ Penaeus spp.) (trừ tôm giống) (các loài tôm và cua nước ngọt sống khác)</t>
  </si>
  <si>
    <t>Tôm sú (Penaeus) còn sống, tươi hoặc ướp lạnh; các loài tôm nhỏ khác còn sống (trừ tôm sú) (trừ tôm giống) (tôm tít còn sống)</t>
  </si>
  <si>
    <t>Tôm sú tươi sống hoặc ướp lạnh (Penaeus spp.); các loài tôm nhỏ sống khác (trừ Penaeus spp.) (trừ tôm giống) (tôm mysid sống)</t>
  </si>
  <si>
    <t>Tôm tươi sống hoặc ướp lạnh (Penaeus spp.); các loài tôm nhỏ sống khác (trừ Penaeus spp.) (trừ tôm giống) (các loài giáp xác sống khác)</t>
  </si>
  <si>
    <t>Các loài giáp xác tươi sống khác, được ướp lạnh, có hoặc không có vỏ (tôm và cua nước ngọt còn sống).</t>
  </si>
  <si>
    <t>Các loài giáp xác còn sống, tươi hoặc ướp lạnh khác, có hoặc không có vỏ (tôm và cua biển khác).</t>
  </si>
  <si>
    <t>Các loài giáp xác sống, tươi hoặc ướp lạnh khác, có hoặc không có vỏ (tôm tí hon).</t>
  </si>
  <si>
    <t>Các loài giáp xác tươi sống khác, được ướp lạnh, có hoặc không có vỏ (các loài giáp xác sống khác)</t>
  </si>
  <si>
    <t>Các loài hàu tươi sống khác (hàu sống)</t>
  </si>
  <si>
    <t>Các loài sò điệp sống, tươi hoặc ướp lạnh khác (không bao gồm sò điệp giống)</t>
  </si>
  <si>
    <t>Các loài mực nang tươi sống và ướp lạnh khác (bao gồm các chi *Cocculus*, *Cocculus* và *Cocculus*) và mực ống (bao gồm các chi *Squid*, *Cocculus*, *Cocculus* và *Cocculus*) (mực nang sống)</t>
  </si>
  <si>
    <t>Các loài mực nang (bao gồm *Cephalus*, *Cephalus* và *Cephalus*) và mực ống (bao gồm *Squid*, *Cephalus*, *Cephalus* và *Cephalus*) còn sống, tươi và ướp lạnh khác (mực ống sống)</t>
  </si>
  <si>
    <t>Các loài mực nang và mực ống còn sống, tươi hoặc ướp lạnh khác (mực nang sống)</t>
  </si>
  <si>
    <t>Các loài mực nang và mực ống còn sống, tươi hoặc ướp lạnh khác (mực ống sống)</t>
  </si>
  <si>
    <t>Các loài ốc và ốc biển khác còn sống, tươi, ướp lạnh, đông lạnh, sấy khô, ướp muối hoặc ngâm chua, trừ ốc biển (bao gồm cả ốc hun khói có hoặc không có vỏ, bất kể chúng được nấu chín trước hoặc trong khi hun khói) (ốc đồng còn sống)</t>
  </si>
  <si>
    <t>Các loài ốc và ốc biển khác còn sống, tươi, ướp lạnh, đông lạnh, sấy khô, ướp muối hoặc ngâm chua, trừ ốc biển (bao gồm cả ốc hun khói có hoặc không có vỏ, bất kể chúng được nấu chín trước hoặc trong khi hun khói) (ốc sống)</t>
  </si>
  <si>
    <t>Ngao tươi sống (và các loài động vật có vỏ biển sống khác)</t>
  </si>
  <si>
    <t>Ngao tươi sống (và các loài động vật có vỏ nước ngọt sống khác)</t>
  </si>
  <si>
    <t>Ngao và sò tươi sống, ướp lạnh (bao gồm cả các loài thuộc các họ Clamidae, Arctic Clamidae, Clamidae, Axolotlidae, Spine Clamidae, Clamidae, Clamidae, Sea Mantis Clamidae, Double-banded Clamidae, Razor Clamidae, Bamboo Clamidae, Veneridae) (và các loài ngao và sò sống khác)</t>
  </si>
  <si>
    <t>Các loài ốc biển khác (thuộc giống *Syngonium*), còn sống, tươi hoặc ướp lạnh (còn sống).</t>
  </si>
  <si>
    <t>Hải sâm sống, tươi hoặc ướp lạnh (hoặc các loài hải sâm sống khác)</t>
  </si>
  <si>
    <t>Các loài hải sâm khác, dù còn sống, tươi hay ướp lạnh (như hải sâm và các loài hải sâm khác)</t>
  </si>
  <si>
    <t>Các loài nhím biển còn sống, tươi hoặc ướp lạnh khác (nhím biển sống)</t>
  </si>
  <si>
    <t>Các loài nhím biển sống, tươi hoặc ướp lạnh khác (dùng cho mục đích trang trí hoặc nuôi trồng)</t>
  </si>
  <si>
    <t>Các loài cá con khác (không bao gồm các loài có nguy cơ tuyệt chủng) (các loài trứng đã thụ tinh khác)</t>
  </si>
  <si>
    <t>Trứng cá đã thụ tinh (bao gồm cả trứng có mắt, trừ các loài có nguy cơ tuyệt chủng) (các loài trứng đã thụ tinh khác)</t>
  </si>
  <si>
    <t>Cá cảnh nước ngọt giống (không bao gồm các loài nguy cấp) (các loài cá cảnh khác)</t>
  </si>
  <si>
    <t>Các loài cá nước ngọt khác dùng để cảnh (không bao gồm cá giống) (nuôi cá nước ngọt nhiệt đới)</t>
  </si>
  <si>
    <t>Các loài cá nước ngọt khác dùng để cảnh (không bao gồm cá con) (cá nước ngọt nhiệt đới đánh bắt)</t>
  </si>
  <si>
    <t>Các loài cá nước ngọt khác dùng để cảnh (không bao gồm cá con) (các loài cá cảnh khác)</t>
  </si>
  <si>
    <t>Cá con cảnh không sống ở nước ngọt (trừ các loài có nguy cơ tuyệt chủng) (các loài cá cảnh khác)</t>
  </si>
  <si>
    <t>Các loài cá không sống ở nước ngọt khác dùng để cảnh (không bao gồm cá giống) (cá nhiệt đới nuôi ở biển)</t>
  </si>
  <si>
    <t>Các loài cá không sống ở nước ngọt khác được dùng làm cá cảnh (không bao gồm cá giống) (cá nhiệt đới đánh bắt ở biển)</t>
  </si>
  <si>
    <t>Các loài cá không sống ở nước ngọt khác dùng để cảnh (không bao gồm cá con) (các loài cá cảnh khác)</t>
  </si>
  <si>
    <t>Các loài cá hồi sống khác (cá hồi sông, cá hồi cầu vồng, cá hồi Clark, cá hồi Agua, cá hồi Jiyu, cá hồi Arizona, cá hồi vàng)</t>
  </si>
  <si>
    <t>Các loài cá con khác (trừ các loài có nguy cơ tuyệt chủng) (Cá chép cỏ)</t>
  </si>
  <si>
    <t>Các loài cá con khác (trừ các loài có nguy cơ tuyệt chủng) (Cá chép đầu to)</t>
  </si>
  <si>
    <t>Các loài cá con khác (trừ các loài có nguy cơ tuyệt chủng) (cá chép bạc)</t>
  </si>
  <si>
    <t>Các loài cá con khác (trừ các loài có nguy cơ tuyệt chủng) (Cá chép đen)</t>
  </si>
  <si>
    <t>Các loài cá con khác (trừ các loài có nguy cơ tuyệt chủng) (cá trê)</t>
  </si>
  <si>
    <t>Các loài cá con khác (trừ các loài có nguy cơ tuyệt chủng) (cá tráp Vũ Xương)</t>
  </si>
  <si>
    <t>Các loài cá con khác (trừ các loài có nguy cơ tuyệt chủng) (cá hồi)</t>
  </si>
  <si>
    <t>Các loài cá con khác (trừ các loài có nguy cơ tuyệt chủng) (cá chạch)</t>
  </si>
  <si>
    <t>Các loài cá con khác (trừ các loài có nguy cơ tuyệt chủng) (cá diếc)</t>
  </si>
  <si>
    <t>Các loài cá con khác (không bao gồm các loài có nguy cơ tuyệt chủng) (Cá trê đầu bò)</t>
  </si>
  <si>
    <t>Các loài cá con khác (trừ các loài có nguy cơ tuyệt chủng) (Cá trê đốm)</t>
  </si>
  <si>
    <t>Rùa và các loài bò sát có nguy cơ tuyệt chủng (bao gồm cả những loài được nuôi hoặc nhân giống trong điều kiện nuôi nhốt) (rùa)</t>
  </si>
  <si>
    <t>Rùa và ba ba có nguy cơ tuyệt chủng (bao gồm cả những loài được nuôi và nhân giống trong điều kiện nuôi nhốt) (như rùa ao Trung Quốc)</t>
  </si>
  <si>
    <t>Rùa và ba ba có nguy cơ tuyệt chủng (bao gồm cả những loài được nuôi và nhân giống nhân tạo) (như rùa lông xanh)</t>
  </si>
  <si>
    <t>Rùa và ba ba có nguy cơ tuyệt chủng (bao gồm cả những loài được nuôi và nhân giống nhân tạo) (rùa, rùa mai mềm)</t>
  </si>
  <si>
    <t>Rùa biển và các loài bò sát có nguy cơ tuyệt chủng (bao gồm cả những loài được nuôi dưỡng và nhân tạo) (rùa đồi mồi)</t>
  </si>
  <si>
    <t>Rùa và ba ba có nguy cơ tuyệt chủng (bao gồm cả những loài được nuôi và nhân giống trong điều kiện nuôi nhốt) (ví dụ: rùa cá sấu)</t>
  </si>
  <si>
    <t>Rùa và ba ba có nguy cơ tuyệt chủng (bao gồm cả những loài được nuôi nhân tạo) (các loài rùa và ba ba khác)</t>
  </si>
  <si>
    <t>Các loài rùa và ba ba khác có thể ăn được (bao gồm cả những loài được nuôi và nhân giống nhân tạo) (rùa)</t>
  </si>
  <si>
    <t>Các loài rùa và ba ba khác có thể ăn được (bao gồm cả những loài được nuôi và nhân giống nhân tạo) (như rùa ao Trung Quốc)</t>
  </si>
  <si>
    <t>Các loài rùa và ba ba khác có thể ăn được (bao gồm cả những loài được nuôi và nhân tạo) (Rùa lông xanh)</t>
  </si>
  <si>
    <t>Các loài rùa và ba ba khác có thể ăn được (bao gồm cả những loài được nuôi dưỡng nhân tạo) (rùa đồi mồi)</t>
  </si>
  <si>
    <t>Các loài rùa và ba ba khác có thể ăn được (bao gồm cả những loài được nuôi và nhân giống nhân tạo) (ví dụ: rùa cá sấu)</t>
  </si>
  <si>
    <t>Các loài rùa và ba ba khác có thể ăn được (bao gồm cả những loài được nuôi nhân tạo) (Các loài rùa và ba ba khác)</t>
  </si>
  <si>
    <t>Các loài bò sát khác (bao gồm cả những loài được thuần hóa hoặc nuôi nhốt) (rùa)</t>
  </si>
  <si>
    <t>Các loài bò sát khác (bao gồm cả những loài được nuôi nhốt và nhân giống) (Rùa xanh)</t>
  </si>
  <si>
    <t>Các loài bò sát khác (bao gồm cả những loài được nuôi nhốt và nhân giống) (Rùa ao Trung Quốc)</t>
  </si>
  <si>
    <t>Các loài bò sát khác (bao gồm cả những loài được thuần hóa và nhân giống trong điều kiện nuôi nhốt) (rùa đồi mồi)</t>
  </si>
  <si>
    <t>Các loài bò sát khác (bao gồm cả những loài được thuần hóa hoặc nuôi nhốt) (rùa, rùa mai mềm)</t>
  </si>
  <si>
    <t>Các loài bò sát khác (bao gồm cả những loài được nuôi nhốt và nhân giống) (rùa cá sấu)</t>
  </si>
  <si>
    <t>Các loài bò sát khác (bao gồm cả những loài được thuần hóa hoặc nuôi nhốt) (các loài rùa và ba ba khác)</t>
  </si>
  <si>
    <t>Các loài động vật có nguy cơ tuyệt chủng khác (bao gồm cả những loài đang được nuôi nhốt và được nhân giống trong điều kiện nuôi nhốt) (kỳ nhông)</t>
  </si>
  <si>
    <t>Các loài cá nước ngọt quý hiếm dùng làm cá cảnh (cá nhiệt đới nuôi trong nước ngọt)</t>
  </si>
  <si>
    <t>Ếch giống thuộc danh mục nguy cấp để nhân giống (ếch giống/nòng nọc ếch đồng)</t>
  </si>
  <si>
    <t>Ếch giống thuộc danh mục nguy cấp để cải tạo giống (Ếch giống bò)</t>
  </si>
  <si>
    <t>Ếch giống thuộc danh mục nguy cấp để cải tạo giống (ếch giống kim tuyến)</t>
  </si>
  <si>
    <t>Ếch giống thuộc danh mục nguy cấp để cải tạo giống (ếch giống gai/Ếch núi)</t>
  </si>
  <si>
    <t>Ếch giống thuộc danh mục nguy cấp để cải tạo giống (ếch giống khác)</t>
  </si>
  <si>
    <t>Các loài động vật có nguy cơ tuyệt chủng khác (bao gồm cả những loài đang được nuôi nhốt và nhân giống) (ếch vàng sọc)</t>
  </si>
  <si>
    <t>Các loài động vật có nguy cơ tuyệt chủng khác (bao gồm cả những loài đang được nuôi nhốt và nhân giống) (ếch ngực gai)</t>
  </si>
  <si>
    <t>Các loài động vật có nguy cơ tuyệt chủng khác (bao gồm cả các loài được nhân giống nhân tạo và nuôi nhốt) (kỳ nhông khổng lồ Trung Quốc)</t>
  </si>
  <si>
    <t>Các giống cải tạo khác được tạo ra từ các loài bò sát không thuộc diện nguy cấp (rùa ao Trung Quốc).</t>
  </si>
  <si>
    <t>Các giống cải tạo khác được tạo ra từ các loài bò sát đang có nguy cơ tuyệt chủng (bao gồm cả những loài được nuôi nhốt) (rùa).</t>
  </si>
  <si>
    <t>Các giống cải tạo khác được tạo ra từ các loài bò sát có nguy cơ tuyệt chủng (bao gồm cả những loài được nuôi nhốt) (rùa ao Trung Quốc).</t>
  </si>
  <si>
    <t>Các giống cải tạo khác được tạo ra từ các loài bò sát đang có nguy cơ tuyệt chủng (bao gồm cả những loài được nuôi nhốt) (rùa xanh).</t>
  </si>
  <si>
    <t>Các giống cải tạo khác được tạo ra từ các loài bò sát đang có nguy cơ tuyệt chủng (bao gồm cả những loài được nuôi nhốt) (rùa, rùa mai mềm).</t>
  </si>
  <si>
    <t>Các loài được cải tạo khác có nguồn gốc từ các loài bò sát đang bị đe dọa (bao gồm cả những loài được nuôi nhốt) (rùa đồi mồi).</t>
  </si>
  <si>
    <t>Các giống cải tạo khác được tạo ra từ các loài bò sát đang có nguy cơ tuyệt chủng (bao gồm cả những loài được nuôi nhốt) (rùa cá sấu).</t>
  </si>
  <si>
    <t>Các loài được cải tạo khác có nguồn gốc từ các loài bò sát đang bị đe dọa (bao gồm cả những loài được nuôi nhốt) (các loài rùa và rùa cạn khác).</t>
  </si>
  <si>
    <t>Các giống cải tạo khác được làm từ các loài bò sát không thuộc diện nguy cấp (rùa).</t>
  </si>
  <si>
    <t>Các giống cải tạo khác được làm từ các loài bò sát không thuộc diện nguy cấp (rùa xanh).</t>
  </si>
  <si>
    <t xml:space="preserve">Các giống cải tạo khác sử dụng các loài bò sát không thuộc diện nguy cấp (rùa, rùa mai mềm)
</t>
  </si>
  <si>
    <t>Các giống cải tạo khác được làm từ các loài bò sát không thuộc diện nguy cấp (rùa đồi mồi).</t>
  </si>
  <si>
    <t>Các giống cải tạo khác được làm từ các loài bò sát không thuộc diện nguy cấp (rùa cá sấu).</t>
  </si>
  <si>
    <t>Các loài được cải tạo khác được tạo ra từ các loài bò sát không thuộc diện nguy cấp (các loài rùa và ba ba khác).</t>
  </si>
  <si>
    <t>Các giống ếch con được cải tạo khác (con giống ếch bullfrog)</t>
  </si>
  <si>
    <t>Các giống ếch được cải tạo khác (con giống ếch)</t>
  </si>
  <si>
    <t>Các giống ếch con được cải tạo khác (con giống ếch sợi vàng)</t>
  </si>
  <si>
    <t>Các giống ếch con được cải tạo khác (ếch con ngực gai)</t>
  </si>
  <si>
    <t>Các giống ếch cải tạo khác (các giống ếch khác)</t>
  </si>
  <si>
    <t>Tên sản phẩm</t>
  </si>
  <si>
    <t>Trứng gia cầm quý hiếm đã thụ tinh khác dùng để ấp (trứng chim bồ câu)</t>
  </si>
  <si>
    <t>Cải thiện nguồn giống: Đà điểu Emu (trừ đà điểu châu Phi đang có nguy cơ tuyệt chủng)</t>
  </si>
  <si>
    <t>Các loài chim quý hiếm khác (bao gồm cả những loài được nuôi nhốt và nhân giống) (chim cút)</t>
  </si>
  <si>
    <t>Cải thiện công tác nhân giống các loài đà điểu quý hiếm (bao gồm cả những con được nuôi và nhân giống trong điều kiện nuôi nhốt)</t>
  </si>
  <si>
    <t>Bột xương khác (chưa qua chế biến hoặc chỉ tách chất béo, v.v.) (bột móng guốc dùng làm thức ăn chăn nuôi cho các loài động vật khác)</t>
  </si>
  <si>
    <t>Bột xương khác (chưa qua chế biến hoặc chỉ tách chất béo, v.v.) (loại thức ăn hỗn hợp dùng cho động vật móng guốc chẵn ngón)</t>
  </si>
  <si>
    <t>Bột và chất thải từ san hô và sản phẩm thủy sản có nguy cơ tuyệt chủng (bao gồm vỏ sò, ốc và động vật da gai, không bao gồm bột xương mực và chất thải) (vỏ tôm và cua chưa qua chế biến)</t>
  </si>
  <si>
    <t>Bột và chất thải từ san hô và sản phẩm thủy sản có nguy cơ tuyệt chủng (bao gồm vỏ sò, động vật thân mềm và động vật da gai, trừ bột và chất thải từ xương mực) (trừ vỏ tôm và cua chưa qua chế biến)</t>
  </si>
  <si>
    <t>Bột và chất thải vỏ xương thủy sản khác (bao gồm động vật thân mềm, vỏ động vật da gai, bột và chất thải xương mực) (các loại bột thức ăn chăn nuôi khác không được liệt kê)</t>
  </si>
  <si>
    <t>Các sản phẩm động vật khác không được liệt kê (bao gồm cả động vật chết không thích hợp cho người tiêu dùng) (sản phẩm phụ từ động vật dùng trong chế biến thức ăn cho vật nuôi)</t>
  </si>
  <si>
    <t>Bột thịt và xương có chứa thịt bò hoặc thịt cừu (không thích hợp cho người tiêu dùng) (Bột thịt bò dùng làm thức ăn chăn nuôi (hàm lượng thịt từ 67% trở lên))</t>
  </si>
  <si>
    <t>Bột thịt và xương có chứa thịt bò và thịt cừu (không thích hợp cho người tiêu dùng) (Bột thịt và xương dùng làm thức ăn chăn nuôi)</t>
  </si>
  <si>
    <t>Bột thịt và xương có chứa thịt bò hoặc thịt cừu (không thích hợp cho người tiêu dùng) (bột thịt và xương cừu dùng làm thức ăn chăn nuôi)</t>
  </si>
  <si>
    <t>Bột thịt và xương có chứa thành phần từ bò hoặc cừu (không thích hợp cho người tiêu dùng) (bột huyết bò dùng làm thức ăn chăn nuôi)</t>
  </si>
  <si>
    <t>Bột thịt xương có chứa thành phần bò, cừu (không thích hợp dùng làm thực phẩm cho người) (Bột thịt xương hỗn hợp dùng làm thức ăn cho động vật móng guốc chẵn)</t>
  </si>
  <si>
    <t>Bột thịt xương có chứa thành phần bò, cừu (không thích hợp dùng làm thực phẩm cho người) (Bột thịt xương làm thức ăn chăn nuôi từ lợn, bò, cừu móng guốc hoang dã)</t>
  </si>
  <si>
    <t>Bột thịt xương có chứa thành phần bò, cừu (không thích hợp dùng làm thực phẩm cho người) (Bột huyết bò, cừu, lợn móng guốc chẵn hoang dã dùng làm thức ăn chăn nuôi)</t>
  </si>
  <si>
    <t>Bột thịt xương khác (không thích hợp dùng làm thực phẩm cho người) (Bột thịt lợn dùng làm thức ăn chăn nuôi (hàm lượng thịt trên 67%))</t>
  </si>
  <si>
    <t>Bột thịt xương khác (không thích hợp cho người tiêu dùng) (bột huyết lợn dùng làm thức ăn chăn nuôi)</t>
  </si>
  <si>
    <t>Bột thịt xương khác (không thích hợp cho người tiêu dùng) (Bột thịt và xương Venus dùng làm thức ăn chăn nuôi)</t>
  </si>
  <si>
    <t>Bột thịt xương khác (không thích hợp cho người tiêu dùng) (bột huyết hươu dùng làm thức ăn chăn nuôi)</t>
  </si>
  <si>
    <t>Bột thịt xương khác (không thích hợp cho người tiêu dùng) (loại thức ăn hỗn hợp dành cho động vật móng guốc chẻ đôi)</t>
  </si>
  <si>
    <t>Bột thịt xương khác (không thích hợp cho người tiêu dùng) (bột thức ăn khác dành cho động vật móng guốc chẻ đôi)</t>
  </si>
  <si>
    <t>Bột thịt xương khác (không thích hợp cho người tiêu dùng) (bột thịt lợn rừng móng guốc chẻ đôi, thịt bò và thịt cừu loại dùng làm thức ăn chăn nuôi (hàm lượng thịt từ 67% trở lên))</t>
  </si>
  <si>
    <t>Bột thịt xương khác (không thích hợp cho người tiêu dùng) (bột từ các loài động vật móng guốc hoang dã khác dùng làm thức ăn chăn nuôi)</t>
  </si>
  <si>
    <t>Bột thịt xương khác (không thích hợp cho người tiêu dùng) (bột thịt và xương gia cầm dùng làm thức ăn chăn nuôi)</t>
  </si>
  <si>
    <t>Bột thịt xương khác (không thích hợp cho người tiêu dùng) (bột máu gia cầm dùng làm thức ăn chăn nuôi)</t>
  </si>
  <si>
    <t>Bột thịt xương khác (không thích hợp cho người tiêu dùng) (bột thịt động vật khác dùng làm thức ăn chăn nuôi (hàm lượng thịt từ 67% trở lên))</t>
  </si>
  <si>
    <t>Bột thịt xương khác (không thích hợp cho người tiêu dùng) (bột thịt và xương của các động vật khác được dùng làm thức ăn chăn nuôi)</t>
  </si>
  <si>
    <t>Bột thịt xương khác (không thích hợp cho người tiêu dùng) (bột máu động vật khác dùng làm thức ăn chăn nuôi)</t>
  </si>
  <si>
    <t>Bột thịt xương khác (không thích hợp dùng làm thực phẩm cho người) (Bột thịt xương lợn dùng làm thức ăn chăn nuôi)</t>
  </si>
  <si>
    <t>Bột cá dùng làm thức ăn chăn nuôi (bột cá đỏ dùng làm thức ăn chăn nuôi)</t>
  </si>
  <si>
    <t>Bột cá dùng làm thức ăn chăn nuôi (bột cá trắng dùng làm thức ăn chăn nuôi)</t>
  </si>
  <si>
    <t>Các loại thức ăn chăn nuôi công thức khác (sữa bột, bột whey)</t>
  </si>
  <si>
    <t>Các loại thức ăn chăn nuôi công thức khác (bột trứng dùng làm thức ăn)</t>
  </si>
  <si>
    <t>Các loại huyết thanh kháng thể khác hoặc các thành phần máu khác (bột máu lợn, mã thuế quan chung phát sinh từ việc phân tách thuốc chống ung thư).</t>
  </si>
  <si>
    <t>Các loại huyết thanh kháng thể khác hoặc các thành phần máu khác (bột máu cừu, mã thuế quan chung phát sinh từ việc phân tách thuốc chống ung thư).</t>
  </si>
  <si>
    <t>Các loại huyết thanh kháng thể khác hoặc các thành phần máu khác (bột máu hươu, mã số thuế chung phát sinh từ việc chia nhỏ thuốc chống ung thư).</t>
  </si>
  <si>
    <t>Các loại huyết thanh kháng thể khác hoặc các thành phần máu khác (bột máu bò, mã số thuế chung phát sinh từ việc chia nhỏ thuốc chống ung thư).</t>
  </si>
  <si>
    <t>Các loại huyết thanh kháng thể khác hoặc các sản phẩm máu khác (bột máu gia cầm, mã thuế quan chung phát sinh từ việc phân tách thuốc chống ung thư).</t>
  </si>
  <si>
    <t>Các loại huyết thanh kháng thể khác hoặc các thành phần máu khác (bột máu động vật khác, mã thuế quan chung phát sinh từ việc phân tách thuốc chống ung thư)</t>
  </si>
  <si>
    <t>Các loại huyết thanh kháng thể khác hoặc các thành phần máu khác (bột máu khác từ động vật móng guốc nuôi trong trang trại, mã số thuế chung phát sinh từ việc phân tách thuốc chống ung thư).</t>
  </si>
  <si>
    <t>Các loại huyết thanh kháng thể khác hoặc các thành phần máu khác (bột máu động vật móng guốc hoang dã khác, mã thuế quan chung phát sinh từ việc phân tách thuốc chống ung thư)</t>
  </si>
  <si>
    <t>Cá cơm tươi hoặc ướp lạnh (không bao gồm nội tạng cá ăn được thuộc phân bộ 0302.91 đến 0302.99) (các loại cá biển khác dùng làm thức ăn chăn nuôi)</t>
  </si>
  <si>
    <t>Cá mòi tươi hoặc ướp lạnh (cá mòi Sardinia và cá mòi Sardinia), cá mòi nhỏ, cá trích hoặc cá mòi đốm (không bao gồm nội tạng cá ăn được thuộc phân bộ 0302.91 đến 0302.99) (cá mòi và cá trích dùng làm thức ăn chăn nuôi)</t>
  </si>
  <si>
    <t>Cá thu tươi hoặc ướp lạnh (cá thu Đại Tây Dương, cá thu Úc, cá thu Nhật Bản) (không bao gồm nội tạng cá ăn được từ các phân bộ 0302.91 đến 0302.99) (cá thu dùng làm thức ăn chăn nuôi)</t>
  </si>
  <si>
    <t>Cá nục ngựa đối xứng tươi hoặc ướp lạnh, cá nục ngựa New Zealand và cá nục ngựa (giống Mackerel) (không bao gồm nội tạng cá ăn được từ phân bộ 0302.91 đến 0302.99) (các loại cá biển khác dùng làm thức ăn chăn nuôi)</t>
  </si>
  <si>
    <t>Cá cobia tươi hoặc ướp lạnh (không bao gồm nội tạng cá ăn được từ các phân bộ 0302.91 đến 0302.99) (các loại cá biển khác dùng làm thức ăn chăn nuôi)</t>
  </si>
  <si>
    <t>Cá tuyết tươi hoặc ướp lạnh (Gnatifida và Loach) (không bao gồm nội tạng cá ăn được từ phân bộ 0302.91 đến 0302.99) (các loại cá biển khác dùng làm thức ăn chăn nuôi)</t>
  </si>
  <si>
    <t>Cá minh thái Alaska tươi hoặc ướp lạnh (không bao gồm nội tạng cá ăn được từ các phân bộ 0302.91 đến 0302.99) (các loại cá biển khác dùng làm thức ăn chăn nuôi)</t>
  </si>
  <si>
    <t>Cá tuyết xanh tươi hoặc ướp lạnh (cá tuyết xanh nhỏ, cá tuyết xanh miền nam) (không bao gồm nội tạng cá ăn được từ phân bộ 0302.91 đến 0302.99) (các loại cá biển khác dùng làm thức ăn chăn nuôi)</t>
  </si>
  <si>
    <t>Cá da trơn tươi hoặc ướp lạnh (thuộc các giống Siluriformes,  Siluriformes và Catfish) (không bao gồm nội tạng cá ăn được từ các phân bộ 0302.91 đến 0302.99) (các loại cá biển khác dùng làm thức ăn chăn nuôi)</t>
  </si>
  <si>
    <t>Cá chép tươi hoặc ướp lạnh (Cyprinus, Carapax, Cá chép cỏ, Cá chép bạc, Cá chép bùn, Cá chép đen, Catalpa, Cá chép bùn hoang dã, Barracuda harzianum, Barracuda hyssop và Cá trắm) (không bao gồm nội tạng cá ăn được từ các phân bộ 0302.91 đến 0302.99) (các loại cá biển khác dùng làm thức ăn chăn nuôi)</t>
  </si>
  <si>
    <t>Cá đuối gai (họ Radiidae) tươi hoặc ướp lạnh (không bao gồm nội tạng cá ăn được từ phân bộ 0302.91 đến 0302.99) (các loại cá biển khác dùng làm thức ăn chăn nuôi)</t>
  </si>
  <si>
    <t>Cá tráp biển tươi hoặc ướp lạnh (họ Sternidae) (không bao gồm nội tạng cá ăn được từ phân bộ 0302.91 đến 0302.99) (các loại cá biển khác dùng làm thức ăn chăn nuôi)</t>
  </si>
  <si>
    <t>Các loại cá tươi hoặc ướp lạnh khác (trừ nội tạng cá ăn được thuộc phân bộ 0302.91 đến 0302.99) (cá chép dùng làm thức ăn)</t>
  </si>
  <si>
    <t>Cá da trơn đông lạnh (thuộc các giống Siluriformes, Siluriformes và Catfish) (không bao gồm nội tạng cá ăn được từ phân bộ 0303.91 đến 0303.99) (các loại cá biển khác dùng làm thức ăn chăn nuôi)</t>
  </si>
  <si>
    <t>Cá chép đông lạnh (bao gồm Cyprinus, Carassius, cá chép cỏ, cá chép bạc, cá chép bùn, cá chép đen, Catella, Leptochloa, Siniperca harzianum, Siniperca humilis và Brucea) (không bao gồm nội tạng cá ăn được từ các phân bộ 0303.91 đến 0303.99) (các loại cá biển khác dùng làm thức ăn chăn nuôi).</t>
  </si>
  <si>
    <t>Cá mòi đông lạnh (Sardinium và Sardinia), cá mòi nhỏ, cá trích hoặc cá mòi đốm (không bao gồm nội tạng cá ăn được từ phân bộ 0303.91 đến 0303.99) (cá mòi và cá trích dùng làm thức ăn chăn nuôi)</t>
  </si>
  <si>
    <t>Cá thu đông lạnh (cá thu Đại Tây Dương, cá thu Úc, cá thu Nhật Bản) (không bao gồm nội tạng cá ăn được từ các phân bộ 0303.91 đến 0303.99) (cá thu dùng làm thức ăn chăn nuôi)</t>
  </si>
  <si>
    <t>Cá nục ngựa đối xứng đông lạnh, cá nục ngựa New Zealand và cá nục ngựa (giống Mackerel) (không bao gồm nội tạng cá ăn được từ phân bộ 0303.91 đến 0303.99) (các loại cá biển khác dùng làm thức ăn chăn nuôi)</t>
  </si>
  <si>
    <t>Cá cobia đông lạnh (không bao gồm nội tạng cá ăn được từ các phân bộ 0303.91 đến 0303.99) (các loại cá biển khác dùng làm thức ăn chăn nuôi)</t>
  </si>
  <si>
    <t>Cá minh thái Alaska đông lạnh (không bao gồm nội tạng cá ăn được từ các phân bộ 0303.91 đến 0303.99) (các loại cá biển khác dùng làm thức ăn chăn nuôi)</t>
  </si>
  <si>
    <t>Cá tuyết xanh đông lạnh (cá tuyết xanh nhỏ, cá tuyết xanh miền nam) (không bao gồm nội tạng cá ăn được từ phân bộ 0303.91 đến 0303.99) (các loại cá biển khác dùng làm thức ăn chăn nuôi)</t>
  </si>
  <si>
    <t>Cá đông lạnh thuộc các họ sau: Gadiidae, Codidae, Gadidae, Hoggiaceae, Gadidae đầu đen, Gadidae đuôi trắng, Gadidae biển sâu và Gadidae Nam Cực (không bao gồm nội tạng cá ăn được từ phân bộ 0303.91 đến 0303.99) (các loại cá biển khác dùng làm thức ăn chăn nuôi).</t>
  </si>
  <si>
    <t>Cá đuối và cá đuối đông lạnh (họ Rayidae) (không bao gồm nội tạng cá ăn được từ phân bộ 0303.91 đến 0303.99) (các loại cá biển khác dùng làm thức ăn chăn nuôi)</t>
  </si>
  <si>
    <t>Các loại cá đông lạnh khác không được liệt kê (trừ nội tạng cá ăn được trong các tiểu mục 0303.91 đến 0303.99) (cá chép mồi)</t>
  </si>
  <si>
    <t>Các loại cá đông lạnh khác không được liệt kê (trừ nội tạng cá ăn được thuộc tiểu mục 0303.91 đến 0303.99) (các loại cá biển khác dùng làm thức ăn chăn nuôi)</t>
  </si>
  <si>
    <t>Các loại cua đông lạnh khác (cua bùn dùng làm thức ăn chăn nuôi)</t>
  </si>
  <si>
    <t>Cua bơi đông lạnh (cua bơi dùng làm thức ăn chăn nuôi)</t>
  </si>
  <si>
    <t>Các loại cua đông lạnh khác (các loại cua nước mặn khác dùng làm thức ăn)</t>
  </si>
  <si>
    <t>Hàu giống</t>
  </si>
  <si>
    <t>Bạch tuộc sống, tươi hoặc ướp lạnh (dùng làm thức ăn cho bạch tuộc)</t>
  </si>
  <si>
    <t>Các loại bạch tuộc khô hoặc ướp muối khác (bao gồm cả bạch tuộc hun khói, bất kể đã được nấu chín trước hay trong quá trình hun khói) (bạch tuộc làm thức ăn)</t>
  </si>
  <si>
    <t>Giun cát sống, tươi hoặc ướp lạnh, không bao gồm giun cát giống (dùng làm thức ăn chăn nuôi).</t>
  </si>
  <si>
    <t>Các sản phẩm không ăn được của cá có nguy cơ tuyệt chủng (bao gồm cả dạ dày cá) (đối với cá biển dùng làm mồi câu)</t>
  </si>
  <si>
    <t>Các loại xương khác và xương sừng chưa được loại bỏ chất keo (trừ xương hổ và xương báo; đề cập đến xương chưa qua chế biến hoặc chưa được loại bỏ chất keo) (xương của động vật thủy sinh dùng làm thức ăn chăn nuôi)</t>
  </si>
  <si>
    <t>Các sản phẩm không ăn được của các loài cá khác (bao gồm cả nội tạng cá) (được cá biển dùng làm mồi)</t>
  </si>
  <si>
    <t>Trứng Artemia (Trứng tôm Artemia)</t>
  </si>
  <si>
    <t>Các sản phẩm động vật không xương sống dưới nước khác (bao gồm giáp xác, động vật thân mềm và xác động vật như mô tả trong Chương 3) (Hải sâm dùng làm thức ăn chăn nuôi)</t>
  </si>
  <si>
    <t>Các loại thức ăn chăn nuôi công thức khác (bột cá dùng làm thức ăn, chất hòa tan trong cá)</t>
  </si>
  <si>
    <t>Các loại thức ăn chăn nuôi công thức khác (thức ăn trộn sẵn có chất phụ gia, không chứa thành phần có nguồn gốc từ động vật và thực vật)</t>
  </si>
  <si>
    <t>Các loại thức ăn chăn nuôi công thức khác (thức ăn đậm đặc)</t>
  </si>
  <si>
    <t>Các loại thức ăn chăn nuôi công thức khác (thức ăn hỗn hợp hoàn chỉnh)</t>
  </si>
  <si>
    <t>Các loại thức ăn chăn nuôi công thức khác (chất bổ sung dạng cô đặc)</t>
  </si>
  <si>
    <t>Các loại thức ăn chăn nuôi công thức khác (các loại thức ăn chăn nuôi công thức khác)</t>
  </si>
  <si>
    <t>Các loại thức ăn chăn nuôi công thức khác (thức ăn trộn sẵn có chứa các thành phần có nguồn gốc từ động vật)</t>
  </si>
  <si>
    <t>Các loại thức ăn chăn nuôi công thức khác (có chứa protein niêm mạc ruột lợn dùng trong thức ăn chăn nuôi)</t>
  </si>
  <si>
    <t>Thịt ngỗng đông lạnh và nội tạng (đầu và cổ ngỗng đông lạnh dùng để chế biến thức ăn cho thú cưng)</t>
  </si>
  <si>
    <t>Thức ăn đóng hộp cho chó hoặc mèo</t>
  </si>
  <si>
    <t>Các loại thức ăn cho chó hoặc mèo đóng gói bán lẻ khác (không phải thức ăn đóng hộp cho thú cưng)</t>
  </si>
  <si>
    <t>Các loại thức ăn chăn nuôi công thức khác (thức ăn trộn sẵn có chứa phụ gia và các thành phần có nguồn gốc thực vật)</t>
  </si>
  <si>
    <t>Các sản phẩm không ăn được của các loài cá có nguy cơ tuyệt chủng (bao gồm cả dạ dày cá) (cá nước ngọt dùng làm mồi câu)</t>
  </si>
  <si>
    <t>Các loại thức ăn đóng gói bán lẻ khác dành cho chó hoặc mèo (dạng nhai)</t>
  </si>
  <si>
    <t>Các loại thức ăn chăn nuôi công thức khác (thức ăn cho thú cưng khác)</t>
  </si>
  <si>
    <t>Gôm arabic (phụ gia thức ăn chăn nuôi)</t>
  </si>
  <si>
    <t>Agar (phụ gia thức ăn chăn nuôi)</t>
  </si>
  <si>
    <t>Gôm và chất làm đặc từ đậu carob (có nguồn gốc từ đậu carob, hạt đậu carob hoặc đậu guar, có thể đã qua xử lý hoặc không) (phụ gia thức ăn chăn nuôi)</t>
  </si>
  <si>
    <t>Các loại dầu thực vật, chất béo cố định khác và các thành phần của chúng (đã tinh chế hoặc chưa tinh chế, nhưng không qua xử lý hóa học) (phụ gia thức ăn chăn nuôi)</t>
  </si>
  <si>
    <t>Men hoạt tính (phụ gia thức ăn chăn nuôi)</t>
  </si>
  <si>
    <t>Bột nở (phụ gia thức ăn chăn nuôi)</t>
  </si>
  <si>
    <t>Các loại thức ăn chăn nuôi công thức khác (men vi sinh)</t>
  </si>
  <si>
    <t>Muối ăn (muối dùng làm thức ăn chăn nuôi)</t>
  </si>
  <si>
    <t>Các loại muối khác (phụ gia thức ăn chăn nuôi)</t>
  </si>
  <si>
    <t>Magiê oxit tinh khiết về mặt hóa học (phụ gia thức ăn chăn nuôi có nguồn gốc khoáng chất)</t>
  </si>
  <si>
    <t>Các sản phẩm khoáng chất khác có hàm lượng oxit magiê từ 70% trở lên (phụ gia thức ăn chăn nuôi có nguồn gốc khoáng chất)</t>
  </si>
  <si>
    <t>Các loại oxit magiê khác (phụ gia thức ăn có nguồn gốc khoáng chất)</t>
  </si>
  <si>
    <t>Thức ăn màu xám có chứa oxit kẽm (hàm lượng ZnO lớn hơn 80%)</t>
  </si>
  <si>
    <t>Axit photphoric dùng trong thực phẩm (thông số kỹ thuật cụ thể cho axit photphoric dùng trong thực phẩm tham khảo GB3149-2004) (phụ gia thức ăn chăn nuôi)</t>
  </si>
  <si>
    <t>Các polyphosphat khác (phụ gia thức ăn chăn nuôi)</t>
  </si>
  <si>
    <t>Các loại silica khác (phụ gia thức ăn chăn nuôi)</t>
  </si>
  <si>
    <t>Amoniac (phụ gia thức ăn chăn nuôi)</t>
  </si>
  <si>
    <t>Nước amoniac (nồng độ ≥10%) (phụ gia thức ăn chăn nuôi)</t>
  </si>
  <si>
    <t>Các loại dung dịch amoniac khác (phụ gia thức ăn chăn nuôi)</t>
  </si>
  <si>
    <t>Natri hydroxit dạng rắn (phụ gia thức ăn chăn nuôi)</t>
  </si>
  <si>
    <t>Dung dịch natri hydroxit, xút ăn da lỏng (phụ gia thức ăn chăn nuôi)</t>
  </si>
  <si>
    <t>Kẽm oxit (phụ gia thức ăn chăn nuôi gốc khoáng)</t>
  </si>
  <si>
    <t>Các dạng chính của carboxymethyl cellulose và muối của nó (các chất phụ gia thức ăn chăn nuôi khác)</t>
  </si>
  <si>
    <t>Các dạng chính của axit alginic và các muối, este của nó (các chất phụ gia thức ăn chăn nuôi khác)</t>
  </si>
  <si>
    <t>Axit stearic (các chất phụ gia thức ăn chăn nuôi khác)</t>
  </si>
  <si>
    <t>Các dạng polyme acrylic cơ bản khác (phụ gia thức ăn chăn nuôi)</t>
  </si>
  <si>
    <t>Lentinan (Các chất phụ gia thức ăn chăn nuôi khác)</t>
  </si>
  <si>
    <t>Các dạng polyme tự nhiên nguyên chất khác không được liệt kê (bao gồm cả các polyme tự nhiên đã được biến đổi như protein xơ cứng) (các chất phụ gia thức ăn chăn nuôi khác)</t>
  </si>
  <si>
    <t>Nước kiềm dư từ bột giấy cô đặc, khử đường hoặc xử lý hóa học, bao gồm cả lignin sulfonat (trừ dầu tall oil) (dùng làm thức ăn chăn nuôi).</t>
  </si>
  <si>
    <t>Các enzyme và sản phẩm enzyme khác (xylanase dùng trong thức ăn chăn nuôi)</t>
  </si>
  <si>
    <t>Các enzyme và sản phẩm enzyme khác (phytase dùng trong thức ăn chăn nuôi)</t>
  </si>
  <si>
    <t>Các enzyme và sản phẩm enzyme khác (cellulase trong thức ăn chăn nuôi)</t>
  </si>
  <si>
    <t>Kiềm dư bột giấy chưa cô đặc, chưa thêm đường hoặc chưa qua xử lý hóa học (trừ dầu tall oil) (dùng làm thức ăn chăn nuôi).</t>
  </si>
  <si>
    <t>Hỗn hợp các chất tạo màu khác (phụ gia thức ăn chăn nuôi)</t>
  </si>
  <si>
    <t>Dextrin và các loại tinh bột biến tính khác (phụ gia thức ăn chăn nuôi)</t>
  </si>
  <si>
    <t>Men rennet thô và chất cô đặc của nó (chế phẩm enzyme thức ăn chăn nuôi)</t>
  </si>
  <si>
    <t>Protease kiềm (chế phẩm enzyme dùng trong thức ăn chăn nuôi)</t>
  </si>
  <si>
    <t>Bổ sung lipase kiềm (sử dụng chế phẩm enzyme)</t>
  </si>
  <si>
    <t>Các loại enzyme và sản phẩm enzyme khác (chế phẩm enzyme dùng trong thức ăn chăn nuôi)</t>
  </si>
  <si>
    <t>Các loại phân bón khác có chứa cả nitơ và phốt pho (bao gồm phân bón khoáng hoặc phân bón hóa học) (phụ gia thức ăn chăn nuôi gốc khoáng)</t>
  </si>
  <si>
    <t>Các chất tạo màu có nguồn gốc thực vật đang bị đe dọa và các sản phẩm của chúng (sản phẩm ở đây đề cập đến những sản phẩm có chất tạo màu có nguồn gốc thực vật làm thành phần chính) (phụ gia thức ăn chăn nuôi)</t>
  </si>
  <si>
    <t>Amoni dihydro photphat (bao gồm hỗn hợp amoni dihydro photphat và diamoni hydro photphat) (phụ gia thức ăn chăn nuôi có nguồn gốc khoáng chất)</t>
  </si>
  <si>
    <t>Diammonium hydrogen phosphate (nồng độ cao) (phụ gia thức ăn chăn nuôi có nguồn gốc khoáng chất)</t>
  </si>
  <si>
    <t>Các loại kali clorua khác (phụ gia thức ăn có nguồn gốc khoáng chất)</t>
  </si>
  <si>
    <t>Kali sunfat (phụ gia thức ăn chăn nuôi gốc khoáng)</t>
  </si>
  <si>
    <t>Diammonium hydrogen phosphate (trong giới hạn định mức) (phụ gia thức ăn chăn nuôi)</t>
  </si>
  <si>
    <t>Amoni sulfat (phụ gia thức ăn chăn nuôi gốc khoáng)</t>
  </si>
  <si>
    <t>Urê (được cho là bổ sung, dù là dạng dung dịch hay không phải dung dịch) (phụ gia thức ăn chăn nuôi)</t>
  </si>
  <si>
    <t>Urê (trong giới hạn định mức, dù là dạng dung dịch hay không phải dung dịch) (phụ gia thức ăn chăn nuôi)</t>
  </si>
  <si>
    <t>Vi khuẩn Bacillus thuringiensis, vi khuẩn Bacillus subtilis (dùng làm phụ gia thức ăn chăn nuôi)</t>
  </si>
  <si>
    <t>Các hợp chất hữu cơ khác (phụ gia thức ăn chăn nuôi)</t>
  </si>
  <si>
    <t>Các loại đường tinh khiết khác, ete đường, este đường và muối của chúng (trừ sucrose, lactose, maltose, glucose và các sản phẩm thuộc nhóm 29.37-2939)</t>
  </si>
  <si>
    <t>Vitamin AD3 (bao gồm cả dạng cô đặc tự nhiên, có hoặc không tan trong dung môi) (phụ gia thức ăn chăn nuôi)</t>
  </si>
  <si>
    <t>Vitamin E nguyên chất và các dẫn xuất của nó (có hoặc không tan trong dung môi) (phụ gia thức ăn chăn nuôi)</t>
  </si>
  <si>
    <t>Este vitamin C và các chất khác (có thể hòa tan hoặc không) (phụ gia thức ăn chăn nuôi)</t>
  </si>
  <si>
    <t>Vitamin B12 nguyên chất và các dẫn xuất của nó (có hoặc không tan trong dung môi) (phụ gia thức ăn chăn nuôi)</t>
  </si>
  <si>
    <t>Vitamin B6 nguyên chất và các dẫn xuất của nó (có hoặc không tan trong dung môi) (phụ gia thức ăn chăn nuôi)</t>
  </si>
  <si>
    <t>Vitamin A nguyên chất và các dẫn xuất của nó (có hoặc không tan trong dung môi) (phụ gia thức ăn chăn nuôi)</t>
  </si>
  <si>
    <t>Vitamin B1 nguyên chất và các dẫn xuất của nó (có hoặc không tan trong dung môi) (phụ gia thức ăn chăn nuôi)</t>
  </si>
  <si>
    <t>Axit cloroquinoline, xeton dicloroquinoline, đồng quinoline (phụ gia thức ăn chăn nuôi)</t>
  </si>
  <si>
    <t>Saccharin và các muối của nó (phụ gia thức ăn chăn nuôi)</t>
  </si>
  <si>
    <t>Methionine (chất phụ gia thức ăn chăn nuôi)</t>
  </si>
  <si>
    <t>Dimercaptoalanine (Cysteine) (Phụ gia thức ăn chăn nuôi)</t>
  </si>
  <si>
    <t>DL-hydroxymethionine (phụ gia thức ăn chăn nuôi)</t>
  </si>
  <si>
    <t>Các dẫn xuất alkylurea khác và các dẫn xuất của chúng, cũng như các muối của chúng (phụ gia thức ăn chăn nuôi)</t>
  </si>
  <si>
    <t>Lecithin và các lipid phosphoamino khác (phụ gia thức ăn chăn nuôi)</t>
  </si>
  <si>
    <t>Choline và các muối của nó (choline clorua dùng trong thức ăn chăn nuôi)</t>
  </si>
  <si>
    <t>Các axit amin khác và este, muối của chúng (trừ những axit amin chứa nhiều hơn một nhóm chứa oxy) (phụ gia thức ăn chăn nuôi)</t>
  </si>
  <si>
    <t>Axit aminopropionic (hydroclorua) (phụ gia thức ăn chăn nuôi)</t>
  </si>
  <si>
    <t>Các axit amin khác (phụ gia thức ăn chăn nuôi)</t>
  </si>
  <si>
    <t>Muối của axit anthranilic (axit aminoanilic) (phụ gia thức ăn chăn nuôi)</t>
  </si>
  <si>
    <t>Axit tranexamic (phụ gia thức ăn chăn nuôi)</t>
  </si>
  <si>
    <t>Amin (phụ gia thức ăn chăn nuôi)</t>
  </si>
  <si>
    <t>Lysine (phụ gia thức ăn chăn nuôi)</t>
  </si>
  <si>
    <t>Các polyamin mạch hở khác và các dẫn xuất của chúng (bao gồm cả muối của chúng) (phụ gia thức ăn chăn nuôi)</t>
  </si>
  <si>
    <t>Oxyphenidyl (phụ gia thức ăn chăn nuôi)</t>
  </si>
  <si>
    <t>Citrat và este citrat (phụ gia thức ăn chăn nuôi)</t>
  </si>
  <si>
    <t>Axit citric (phụ gia thức ăn chăn nuôi)</t>
  </si>
  <si>
    <t>Axit tartaric (CAS số 147-71-7) (phụ gia thức ăn chăn nuôi)</t>
  </si>
  <si>
    <t>Các axit benzoic khác và muối, este của chúng (phụ gia thức ăn chăn nuôi)</t>
  </si>
  <si>
    <t>Các axit polycarboxylic mạch hở khác (phụ gia thức ăn chăn nuôi)</t>
  </si>
  <si>
    <t>Axit lactic và các muối, este của nó (phụ gia thức ăn chăn nuôi)</t>
  </si>
  <si>
    <t>Axit stearic (độ tinh khiết 90% trở lên, tính theo trọng lượng khô) (phụ gia thức ăn chăn nuôi)</t>
  </si>
  <si>
    <t>Axit butyric, axit valeric, và các muối và este của chúng (phụ gia thức ăn chăn nuôi)</t>
  </si>
  <si>
    <t>Propionat và este (phụ gia thức ăn chăn nuôi)</t>
  </si>
  <si>
    <t>Axit propionic (phụ gia thức ăn chăn nuôi)</t>
  </si>
  <si>
    <t>Các dẫn xuất axetat khác (phụ gia thức ăn chăn nuôi)</t>
  </si>
  <si>
    <t>Natri axetat (phụ gia thức ăn chăn nuôi)</t>
  </si>
  <si>
    <t>Dung dịch axit axetic, hàm lượng 80% ≥ 10% (phụ gia thức ăn chăn nuôi)</t>
  </si>
  <si>
    <t>Axit axetic băng cấp thực phẩm (GB1903-2008) (Phụ gia thức ăn chăn nuôi)</t>
  </si>
  <si>
    <t>Formate (phụ gia thức ăn chăn nuôi)</t>
  </si>
  <si>
    <t>Axit formic (phụ gia thức ăn chăn nuôi)</t>
  </si>
  <si>
    <t>Inositol (phụ gia thức ăn chăn nuôi)</t>
  </si>
  <si>
    <t>Glycerol (phụ gia thức ăn chăn nuôi)</t>
  </si>
  <si>
    <t>Sorbitol (phụ gia thức ăn chăn nuôi)</t>
  </si>
  <si>
    <t>Mannitol (phụ gia thức ăn chăn nuôi)</t>
  </si>
  <si>
    <t>1,3-Propanediol (phụ gia thức ăn chăn nuôi)</t>
  </si>
  <si>
    <t>1,2-Propanediol (phụ gia thức ăn chăn nuôi)</t>
  </si>
  <si>
    <t>Các kim loại đất hiếm khác, các hợp chất scandium khác (trừ các hợp chất cerium) (phụ gia thức ăn chăn nuôi)</t>
  </si>
  <si>
    <t>Các hợp chất selenat và selenit (phụ gia thức ăn chăn nuôi, hóa chất nguy hiểm)</t>
  </si>
  <si>
    <t>Các muối axit vô cơ và peroxit khác (trừ azit) (phụ gia thức ăn chăn nuôi có nguồn gốc khoáng chất)</t>
  </si>
  <si>
    <t>Các hợp chất cerium khác (phụ gia thức ăn chăn nuôi có nguồn gốc khoáng chất)</t>
  </si>
  <si>
    <t>Amoni cacbonat thương mại và các loại amoni cacbonat khác (phụ gia thức ăn chăn nuôi có nguồn gốc khoáng chất)</t>
  </si>
  <si>
    <t>Các loại cacbonat và percacbonat khác (phụ gia thức ăn chăn nuôi có nguồn gốc khoáng chất)</t>
  </si>
  <si>
    <t>Vitamin B2 nguyên chất và các dẫn xuất của nó (có hoặc không tan trong dung môi) (phụ gia thức ăn chăn nuôi)</t>
  </si>
  <si>
    <t>Tiền vitamin, tiền vitamin nhóm B, các loại vitamin hỗn hợp khác và các dẫn xuất của chúng (bao gồm cả các chất cô đặc tự nhiên, có hoặc không tan trong dung môi) (phụ gia thức ăn chăn nuôi)</t>
  </si>
  <si>
    <t>Xylose (phụ gia thức ăn chăn nuôi)</t>
  </si>
  <si>
    <t>Choline và các muối của nó (phụ gia thức ăn chăn nuôi)</t>
  </si>
  <si>
    <t>Threonine (dùng trong thức ăn chăn nuôi)</t>
  </si>
  <si>
    <t>Các muối amoni bậc bốn khác và các bazơ amoni bậc bốn (phụ gia thức ăn chăn nuôi)</t>
  </si>
  <si>
    <t>Axit anthranilic (axit aminoanilic) (phụ gia thức ăn chăn nuôi)</t>
  </si>
  <si>
    <t>Các hợp chất glutamat khác (phụ gia thức ăn chăn nuôi)</t>
  </si>
  <si>
    <t>Monosodium glutamate (phụ gia thức ăn chăn nuôi)</t>
  </si>
  <si>
    <t>Axit glutamic (phụ gia thức ăn chăn nuôi)</t>
  </si>
  <si>
    <t>Este lysine và muối lysine (bao gồm cả muối este lysine) (phụ gia thức ăn chăn nuôi)</t>
  </si>
  <si>
    <t>Axit palmitic và các muối, este của nó, stearat và este (các chất phụ gia thức ăn chăn nuôi khác)</t>
  </si>
  <si>
    <t>Muối kép silicat và muối phức silicat (bao gồm cả aluminosilicat, dù có định nghĩa hóa học hay không) (phụ gia thức ăn chăn nuôi có nguồn gốc khoáng chất)</t>
  </si>
  <si>
    <t>Các molybdates khác (phụ gia thức ăn chăn nuôi có nguồn gốc khoáng chất)</t>
  </si>
  <si>
    <t>Natri bicacbonat (baking soda) (phụ gia thức ăn chăn nuôi gốc khoáng)</t>
  </si>
  <si>
    <t>Natri cacbonat (soda ash) (phụ gia thức ăn chăn nuôi gốc khoáng)</t>
  </si>
  <si>
    <t>Các polyphosphat khác (phụ gia thức ăn có nguồn gốc khoáng chất)</t>
  </si>
  <si>
    <t>Canxi cacbonat (phụ gia thức ăn chăn nuôi gốc khoáng)</t>
  </si>
  <si>
    <t>Coban cacbonat (phụ gia thức ăn chăn nuôi có nguồn gốc khoáng chất)</t>
  </si>
  <si>
    <t>Dicalcium orthophosphate loại dùng trong thực phẩm (phụ gia thức ăn chăn nuôi gốc khoáng)</t>
  </si>
  <si>
    <t>Các loại canxi photphat khác (phụ gia thức ăn có nguồn gốc khoáng chất)</t>
  </si>
  <si>
    <t>Các loại phốt phát khác (phụ gia thức ăn có nguồn gốc khoáng chất)</t>
  </si>
  <si>
    <t>Dicalcium orthophosphate dùng trong thức ăn chăn nuôi (phụ gia thức ăn chăn nuôi gốc khoáng)</t>
  </si>
  <si>
    <t>Kali photphat (phụ gia thức ăn chăn nuôi gốc khoáng)</t>
  </si>
  <si>
    <t>Natri mononatri photphat và dinatri photphat (phụ gia thức ăn chăn nuôi có nguồn gốc khoáng chất)</t>
  </si>
  <si>
    <t>Coban sunfat (phụ gia thức ăn chăn nuôi có nguồn gốc khoáng chất)</t>
  </si>
  <si>
    <t>Các loại mỡ động vật khác, chất béo và các dẫn xuất của chúng (đã tinh chế hoặc chưa tinh chế, nhưng không qua xử lý hóa học) (mỡ lợn rừng, mỡ bò và mỡ cừu công nghiệp)</t>
  </si>
  <si>
    <t>Các loại dầu, mỡ động vật khác và các thành phần của chúng (đã tinh chế hoặc chưa tinh chế, nhưng không qua xử lý hóa học) (Các loại mỡ động vật khác dùng trong công nghiệp chăn nuôi động vật móng guốc chẻ đôi)</t>
  </si>
  <si>
    <t>Các tuyến và cơ quan khác của động vật hoang dã đang bị đe dọa (bao gồm cả dịch tiết) (cơ quan và mô động vật)</t>
  </si>
  <si>
    <t>Chiết xuất từ ​​các tuyến, cơ quan khác và dịch tiết của chúng (tuyến tụy bò công nghiệp)</t>
  </si>
  <si>
    <t>Chiết xuất từ ​​các tuyến, cơ quan khác và dịch tiết của chúng (tuyến tụy lợn công nghiệp)</t>
  </si>
  <si>
    <t>Mỡ lợn chưa tinh chế hoặc chưa qua chế biến (bao gồm mỡ tươi, ướp lạnh, đông lạnh, sấy khô, hun khói và ướp muối) (mỡ lợn công nghiệp (không có thịt nạc))</t>
  </si>
  <si>
    <t>Mỡ lợn chưa tinh chế hoặc chưa qua chế biến, không có phần thịt nạc (bao gồm mỡ tươi, ướp lạnh, đông lạnh, sấy khô, hun khói và ướp muối) (mỡ lợn công nghiệp)</t>
  </si>
  <si>
    <t>Mỡ gia cầm chưa tinh chế hoặc chưa qua chế biến (bao gồm mỡ tươi, ướp lạnh, đông lạnh, sấy khô, hun khói và ướp muối) (dầu gia cầm công nghiệp)</t>
  </si>
  <si>
    <t>Mỡ lợn (trừ hàng hóa thuộc nhóm 0209 và 1503) (Mỡ lợn công nghiệp)</t>
  </si>
  <si>
    <t>Mỡ lợn khác (trừ hàng hóa thuộc nhóm 0209 và 1503) (mỡ lợn công nghiệp)</t>
  </si>
  <si>
    <t>Mỡ gia cầm (trừ hàng hóa thuộc nhóm 0209 và 1503) (Mỡ gia cầm dùng trong công nghiệp)</t>
  </si>
  <si>
    <t>Mỡ bò và mỡ cừu (trừ hàng hóa thuộc nhóm 1503) (Mỡ bò công nghiệp)</t>
  </si>
  <si>
    <t>Mỡ bò và mỡ cừu (trừ hàng hóa thuộc nhóm 1503) (mỡ cừu dùng trong công nghiệp)</t>
  </si>
  <si>
    <t>Mỡ bò và mỡ cừu (trừ hàng hóa thuộc nhóm 1503) (mỡ lợn rừng, mỡ bò và mỡ cừu dùng trong công nghiệp)</t>
  </si>
  <si>
    <t>Mỡ bò và mỡ cừu khác (trừ hàng hóa thuộc nhóm 1503) (mỡ cừu dùng trong công nghiệp)</t>
  </si>
  <si>
    <t>Mỡ bò và mỡ cừu khác (trừ hàng hóa thuộc nhóm 1503) (mỡ lợn rừng, mỡ bò và mỡ cừu dùng trong công nghiệp)</t>
  </si>
  <si>
    <t>Mỡ lợn chưa qua chế biến, mỡ lợn stearin, v.v. (bao gồm mỡ lợn và chất béo lỏng, chưa nhũ hóa, chưa trộn lẫn hoặc đã qua chế biến theo cách khác) (mỡ lợn công nghiệp).</t>
  </si>
  <si>
    <t>Mỡ lợn chưa qua chế biến, mỡ lợn stearin, v.v. (bao gồm mỡ lợn lỏng và chất béo chưa được nhũ hóa, trộn lẫn hoặc xử lý theo cách khác) (chất béo công nghiệp từ các động vật móng guốc chẻ đôi hoang dã khác)</t>
  </si>
  <si>
    <t>Mỡ lợn chưa qua chế biến, mỡ lợn stearin, v.v. (bao gồm mỡ lợn lỏng và các loại mỡ chưa được nhũ hóa, trộn lẫn hoặc chế biến theo cách khác) (các loại mỡ động vật công nghiệp khác không được liệt kê)</t>
  </si>
  <si>
    <t>Các loại dầu gan cá khác và các dẫn xuất của chúng (dầu cá công nghiệp)</t>
  </si>
  <si>
    <t>Dầu gan cá khác và các dẫn xuất của nó (các loại mỡ động vật khác dùng trong công nghiệp không được liệt kê)</t>
  </si>
  <si>
    <t>Các loại dầu cá, chất béo và dẫn xuất khác của chúng (trừ dầu gan cá tuyết) từ các loài cá có nguy cơ tuyệt chủng (dầu cá công nghiệp)</t>
  </si>
  <si>
    <t>Các loại dầu cá, chất béo và dẫn xuất khác của chúng (trừ dầu gan cá tuyết) từ các loài cá có nguy cơ tuyệt chủng (các loại mỡ động vật công nghiệp khác không được liệt kê)</t>
  </si>
  <si>
    <t>Các loại dầu cá, chất béo và các thành phần của chúng (trừ dầu gan cá tuyết) (các loại mỡ động vật công nghiệp khác không được liệt kê)</t>
  </si>
  <si>
    <t>Các loại dầu cá, chất béo cá khác và các dẫn xuất của chúng (trừ dầu gan cá tuyết) (dầu cá công nghiệp)</t>
  </si>
  <si>
    <t>Dầu, mỡ và các dẫn xuất của chúng từ các loài động vật có vú đang bị đe dọa (chỉ động vật có vú biển) (dầu công nghiệp từ động vật có vú biển)</t>
  </si>
  <si>
    <t>Dầu, mỡ và các dẫn xuất của chúng từ các loài động vật có vú đang bị đe dọa (chỉ áp dụng cho động vật biển) (các loại mỡ động vật công nghiệp khác không được liệt kê)</t>
  </si>
  <si>
    <t>Các loại dầu, mỡ và thành phần khác từ động vật có vú biển (dầu động vật có vú biển công nghiệp)</t>
  </si>
  <si>
    <t>Dầu, mỡ và các thành phần của chúng từ các động vật có vú biển khác (các loại mỡ động vật khác dùng trong công nghiệp không được liệt kê)</t>
  </si>
  <si>
    <t>Lanolin và các chất béo gốc lanolin (bao gồm lanolin nguyên chất) (lanolin công nghiệp)</t>
  </si>
  <si>
    <t>Mỡ có nguồn gốc từ các loài động vật có nguy cơ tuyệt chủng khác (bao gồm mỡ từ hà mã, gấu, thỏ và rùa biển, cũng như dầu trứng rùa biển) (mỡ công nghiệp từ các loài động vật móng guốc chẵn ngón hoang dã khác)</t>
  </si>
  <si>
    <t>Mỡ có nguồn gốc từ các loài động vật có nguy cơ tuyệt chủng khác (bao gồm mỡ từ hà mã, gấu, thỏ và rùa biển, cũng như dầu trứng rùa biển) (các loại mỡ động vật công nghiệp khác không được liệt kê)</t>
  </si>
  <si>
    <t>Các loại mỡ động vật khác, chất béo và các thành phần của chúng (đã tinh chế hoặc chưa tinh chế, nhưng không bị biến đổi hóa học) (Các loại mỡ động vật móng guốc hoang dã khác dùng trong công nghiệp)</t>
  </si>
  <si>
    <t>Các loại dầu, mỡ động vật khác và các thành phần của chúng (đã tinh chế hoặc chưa tinh chế, nhưng không qua xử lý hóa học) (Mỡ ngựa công nghiệp)</t>
  </si>
  <si>
    <t>Các loại mỡ động vật khác, chất béo và các thành phần của chúng (đã tinh chế hoặc chưa tinh chế, nhưng không bị biến đổi hóa học) (các loại mỡ động vật khác dùng trong công nghiệp không được liệt kê)</t>
  </si>
  <si>
    <t>Cặn dầu (không thích hợp cho người tiêu dùng) (các loại mỡ động vật khác dùng trong công nghiệp)</t>
  </si>
  <si>
    <t>Chiết xuất từ ​​các tuyến, cơ quan khác và dịch tiết của chúng (bột mật bò, cao mật bò)</t>
  </si>
  <si>
    <t>Peptone (Peptone xương động vật công nghiệp)</t>
  </si>
  <si>
    <t>Collagen và xương (xương lợn) được xử lý bằng axit</t>
  </si>
  <si>
    <t>Collagen và xương (vỏ móng lợn) được xử lý bằng axit</t>
  </si>
  <si>
    <t>Collagen và xương (xương bò) được xử lý bằng axit</t>
  </si>
  <si>
    <t>Collagen và xương (vỏ móng bò) được xử lý bằng axit</t>
  </si>
  <si>
    <t>Collagen và xương được xử lý bằng axit (bao gồm các loại xương, mảnh xương và hạt xương từ động vật móng guốc được nuôi) (không bao gồm hạt xương bò, cừu và lợn dùng trong công nghiệp).</t>
  </si>
  <si>
    <t>Collagen và xương được xử lý bằng axit (xương, móng guốc và sừng của các loài động vật móng guốc chẻ đôi được thuần hóa khác)</t>
  </si>
  <si>
    <t>Collagen và xương được xử lý bằng axit (xương, móng và sừng của các động vật khác không được liệt kê)</t>
  </si>
  <si>
    <t>Collagen và xương được xử lý bằng axit (hạt xương bò loại công nghiệp)</t>
  </si>
  <si>
    <t>Collagen và xương được xử lý bằng axit (hạt xương cừu công nghiệp)</t>
  </si>
  <si>
    <t>Collagen xương và xương đã qua xử lý bằng axit (hạt xương lợn loại công nghiệp)</t>
  </si>
  <si>
    <t>Phế phẩm xương chứa các thành phần từ bò hoặc cừu (chưa qua chế biến hoặc chỉ được loại bỏ mỡ, v.v.)</t>
  </si>
  <si>
    <t>Các chất thải xương khác (chưa qua chế biến hoặc chỉ qua chế biến như tách mỡ)</t>
  </si>
  <si>
    <t>Xương hổ đã được loại bỏ chất keo (ám chỉ xương chưa qua chế biến hoặc đã được khử mỡ/xử lý)</t>
  </si>
  <si>
    <t>Xương hổ chưa qua chế biến (ám chỉ xương hổ chưa được xử lý hoặc loại bỏ mỡ)</t>
  </si>
  <si>
    <t>Xương báo đã được loại bỏ chất keo (ám chỉ xương chưa qua chế biến hoặc xương đã trải qua quá trình loại bỏ chất béo hoặc các quy trình xử lý khác)</t>
  </si>
  <si>
    <t>Xương báo chưa khử mỡ (ám chỉ xương chưa qua xử lý hoặc đã trải qua quá trình khử mỡ hoặc xử lý khác)</t>
  </si>
  <si>
    <t>Xương và sừng của các loài động vật hoang dã có nguy cơ tuyệt chủng đã được loại bỏ chất keo (không bao gồm xương hổ và báo, mà là xương chưa qua chế biến hoặc đã được loại bỏ chất keo) (xương, móng guốc và sừng của các loài động vật móng guốc chẵn ngón h"&amp;"oang dã khác)</t>
  </si>
  <si>
    <t>Xương và sừng đã loại bỏ chất nhờn của các loài động vật hoang dã có nguy cơ tuyệt chủng (không bao gồm xương hổ và báo, mà là xương chưa qua chế biến hoặc đã loại bỏ chất nhờn) (sụn bò công nghiệp).</t>
  </si>
  <si>
    <t>Xương và sừng của các loài động vật hoang dã có nguy cơ tuyệt chủng đã được loại bỏ chất nhựa (không bao gồm xương hổ và báo, tức là xương chưa qua chế biến hoặc đã loại bỏ chất béo, v.v.) (xương, móng và sừng của các loài động vật khác không được liệt kê).</t>
  </si>
  <si>
    <t>Xương và sừng đã loại bỏ chất nhờn của các loài động vật hoang dã có nguy cơ tuyệt chủng (không bao gồm xương hổ và báo, mà là xương chưa qua chế biến hoặc đã loại bỏ chất nhờn) (sụn cừu công nghiệp)</t>
  </si>
  <si>
    <t>Xương và sừng đã loại bỏ chất nhờn của các loài động vật hoang dã có nguy cơ tuyệt chủng (không bao gồm xương hổ và báo, mà là xương chưa qua chế biến hoặc đã loại bỏ chất nhờn) (sụn lợn loại công nghiệp)</t>
  </si>
  <si>
    <t>Xương và gạc của các loài động vật hoang dã có nguy cơ tuyệt chủng đã được loại bỏ chất keo (không bao gồm xương hổ và báo, mà là xương chưa qua chế biến hoặc đã loại bỏ chất keo) (xương hươu khô loại công nghiệp)</t>
  </si>
  <si>
    <t>Xương và sừng chưa qua chế biến của các loài động vật hoang dã có nguy cơ tuyệt chủng (không bao gồm xương hổ và báo, mà là xương chưa qua xử lý hoặc đã loại bỏ chất béo) (sụn bò công nghiệp)</t>
  </si>
  <si>
    <t>Xương và sừng chưa khử nhựa của các loài động vật hoang dã có nguy cơ tuyệt chủng (không bao gồm xương hổ và báo, mà là xương chưa qua chế biến hoặc khử nhựa) (sụn cừu công nghiệp).</t>
  </si>
  <si>
    <t>Xương và sừng chưa khử nhựa của các loài động vật hoang dã có nguy cơ tuyệt chủng (không bao gồm xương hổ và báo, mà là xương chưa qua chế biến hoặc khử mỡ) (sụn lợn loại công nghiệp).</t>
  </si>
  <si>
    <t>Xương và gạc chưa khử nhựa của các loài động vật hoang dã có nguy cơ tuyệt chủng (không bao gồm xương hổ và báo, mà là xương chưa qua chế biến hoặc khử nhựa) (xương hươu khô loại công nghiệp)</t>
  </si>
  <si>
    <t>Xương và sừng chưa khử nhựa của các loài động vật hoang dã có nguy cơ tuyệt chủng (không bao gồm xương hổ và báo, tức là xương chưa qua chế biến hoặc khử mỡ, v.v.) (xương, móng và sừng của các loài động vật khác không được liệt kê).</t>
  </si>
  <si>
    <t>Các loại xương và sừng khác đã được loại bỏ chất nhờn (trừ xương hổ và báo; đề cập đến xương chưa qua chế biến hoặc đã được loại bỏ chất nhờn) (sụn bò công nghiệp).</t>
  </si>
  <si>
    <t>Các loại xương và sừng khác đã được loại bỏ chất nhờn (trừ xương hổ và báo; đề cập đến xương chưa qua chế biến hoặc đã được loại bỏ chất nhờn) (sụn cừu công nghiệp)</t>
  </si>
  <si>
    <t>Các loại xương khác và xương sừng đã được loại bỏ chất nhờn (trừ xương hổ và xương báo; đề cập đến xương chưa qua chế biến hoặc đã được loại bỏ chất nhờn) (sụn lợn loại công nghiệp).</t>
  </si>
  <si>
    <t>Các loại xương và sừng khác đã được loại bỏ chất keo (trừ xương hổ và báo; đề cập đến xương chưa qua chế biến hoặc đã được loại bỏ chất keo) (xương hươu khô loại công nghiệp)</t>
  </si>
  <si>
    <t>Các loại xương và sừng đã loại bỏ chất nhờn khác (không bao gồm xương hổ và xương báo; đề cập đến xương chưa qua chế biến hoặc đã loại bỏ chất nhờn) (bột xương bò cấp công nghiệp).</t>
  </si>
  <si>
    <t>Các loại xương và sừng đã loại bỏ chất nhờn khác (không bao gồm xương hổ và xương báo; đề cập đến xương chưa qua chế biến hoặc đã loại bỏ chất nhờn) (bột xương cừu công nghiệp)</t>
  </si>
  <si>
    <t>Các loại xương và sừng đã loại bỏ chất nhờn khác (không bao gồm xương hổ và xương báo; đề cập đến xương chưa qua chế biến hoặc đã loại bỏ chất nhờn) (bột xương lợn loại công nghiệp)</t>
  </si>
  <si>
    <t>Các loại xương và sừng khác đã được loại bỏ chất nhựa (trừ xương hổ và báo; bao gồm xương chưa qua chế biến hoặc đã được loại bỏ chất béo, v.v.) (các loại xương, móng và sừng động vật khác không được liệt kê)</t>
  </si>
  <si>
    <t>Các loại xương khác và xương sừng chưa được loại bỏ chất nhờn (trừ xương hổ và xương báo; đề cập đến các loại xương chưa qua chế biến hoặc chưa được loại bỏ chất nhờn) (sụn bò công nghiệp)</t>
  </si>
  <si>
    <t>Các loại xương và sừng khác chưa được loại bỏ chất keo (trừ xương hổ và xương báo; đề cập đến các loại xương chưa qua chế biến hoặc chưa được loại bỏ chất keo) (sụn cừu công nghiệp)</t>
  </si>
  <si>
    <t>Các loại xương và xương sừng khác chưa được loại bỏ chất nhờn (trừ xương hổ và xương báo; đề cập đến các loại xương chưa qua chế biến hoặc chưa được loại bỏ chất nhờn) (sụn lợn loại công nghiệp)</t>
  </si>
  <si>
    <t>Các loại xương và sừng khác chưa được loại bỏ chất keo (trừ xương hổ và xương báo; đề cập đến xương chưa qua chế biến hoặc chưa được loại bỏ chất keo) (xương hươu khô loại công nghiệp)</t>
  </si>
  <si>
    <t>Các mảnh xương và sừng khác chưa được loại bỏ chất keo (trừ xương hổ và xương báo; đề cập đến xương chưa qua chế biến hoặc chưa được loại bỏ chất keo) (bột xương bò loại công nghiệp)</t>
  </si>
  <si>
    <t>Các mảnh xương và sừng khác chưa được loại bỏ chất keo (trừ xương hổ và báo; đề cập đến xương chưa qua xử lý hoặc chưa được loại bỏ chất keo) (hạt xương cừu công nghiệp)</t>
  </si>
  <si>
    <t>Các mảnh xương và sừng khác chưa được loại bỏ chất keo (trừ xương hổ và xương báo; đề cập đến xương chưa qua chế biến hoặc chưa được loại bỏ chất keo) (bột xương lợn loại công nghiệp)</t>
  </si>
  <si>
    <t>Các loại xương và sừng khác chưa được loại bỏ chất nhựa (trừ xương hổ và báo; bao gồm xương chưa qua chế biến hoặc chưa loại bỏ chất béo, v.v.) (các loại xương, móng và sừng động vật khác không được liệt kê)</t>
  </si>
  <si>
    <t>Sừng tê giác</t>
  </si>
  <si>
    <t>Răng, bột răng và chất thải khác của động vật hoang dã có nguy cơ tuyệt chủng (xương, móng và sừng của các loài động vật móng guốc chẵn ngón hoang dã khác) (không bao gồm răng hà mã)</t>
  </si>
  <si>
    <t>Các loại răng, bột răng và chất thải khác của động vật hoang dã đang có nguy cơ tuyệt chủng (ngà voi).</t>
  </si>
  <si>
    <t>Răng, bột răng và chất thải của các loài động vật hoang dã có nguy cơ tuyệt chủng khác (xương, móng, sừng của các loài động vật khác không được liệt kê).</t>
  </si>
  <si>
    <t>Các loại răng, bột răng và chất thải khác của động vật hoang dã có nguy cơ tuyệt chủng (răng hà mã)</t>
  </si>
  <si>
    <t>Răng động vật khác (bao gồm các loại xương, mảnh xương và hạt xương khác nhau từ các loài động vật móng guốc chẵn ngón được thuần hóa)</t>
  </si>
  <si>
    <t>Răng của các loài động vật khác (xương, móng guốc và sừng của các loài động vật móng guốc chẵn ngón được thuần hóa khác)</t>
  </si>
  <si>
    <t>Răng của các loài động vật khác (xương, móng guốc và sừng của các loài động vật móng guốc chẵn ngón hoang dã khác) (không bao gồm răng hà mã)</t>
  </si>
  <si>
    <t>Răng của các loài động vật khác (ngà voi)</t>
  </si>
  <si>
    <t>Răng của các loài động vật khác (xương, móng guốc, sừng của các loài động vật khác không được liệt kê)</t>
  </si>
  <si>
    <t>Răng của các loài động vật khác (răng hà mã)</t>
  </si>
  <si>
    <t>Bột răng và chất thải từ động vật khác (bao gồm các loại xương, mảnh xương và viên xương từ việc cho động vật móng guốc ăn) (không bao gồm viên xương bò, viên xương cừu và viên xương lợn dùng trong công nghiệp).</t>
  </si>
  <si>
    <t>Bột răng và chất thải của các loài động vật khác (xương, móng guốc và sừng của các loài động vật móng guốc chẵn ngón được thuần hóa)</t>
  </si>
  <si>
    <t>Bột răng và chất thải của các loài động vật khác (xương, móng guốc và sừng của các loài động vật móng guốc chẵn ngón hoang dã khác)</t>
  </si>
  <si>
    <t>Bột răng và chất thải từ động vật khác (xương, móng, sừng của các động vật khác không được liệt kê)</t>
  </si>
  <si>
    <t>Bột và chất thải răng động vật khác (viên xương bò công nghiệp)</t>
  </si>
  <si>
    <t>Bột răng và chất thải động vật khác (viên nén xương cừu công nghiệp)</t>
  </si>
  <si>
    <t>Bột răng và chất thải động vật khác (viên nén xương lợn công nghiệp)</t>
  </si>
  <si>
    <t>Sừng linh dương, bột và chất thải từ sừng linh dương (sừng linh dương)</t>
  </si>
  <si>
    <t>Các loại lông khác, lông tơ (bao gồm da chim có lông hoặc lông tơ và các bộ phận khác của cơ thể chim) (các loại lông chim đã được giặt sạch khác)</t>
  </si>
  <si>
    <t>Các loại phân bón động vật và thực vật được xử lý hóa học khác (phân bón hữu cơ có nguồn gốc từ gia cầm)</t>
  </si>
  <si>
    <t>Các loại phân bón thực vật và phân bón động vật được xử lý hóa học khác (các sản phẩm hóa học khác)</t>
  </si>
  <si>
    <t>Các loại phân bón thực vật và động vật được xử lý hóa học khác (các loại phân bón có nguồn gốc từ động vật khác)</t>
  </si>
  <si>
    <t>Các loại phân bón thực vật và phân bón động vật đã qua xử lý hóa học khác (chất thải động vật khác)</t>
  </si>
  <si>
    <t>Các loại phân bón thực vật và phân động vật đã qua xử lý hóa học khác (phân động vật, chất thải)</t>
  </si>
  <si>
    <t>Các loại phân bón thực vật và động vật đã qua xử lý hóa học khác</t>
  </si>
  <si>
    <t>Các loại phân bón động vật và thực vật được xử lý hóa học khác (như phân ngựa, v.v.)</t>
  </si>
  <si>
    <t>Các loại phân bón động vật và thực vật được xử lý hóa học khác (phân chuồng từ động vật móng chẵn như lợn, bò và cừu)</t>
  </si>
  <si>
    <t>Các loại phân bón thực vật và động vật đã qua xử lý hóa học khác (các bộ phận động vật khác, tế bào, môi trường nuôi cấy)</t>
  </si>
  <si>
    <t>Các loại phân bón động thực vật chưa qua xử lý khác (chất thải động vật khác)</t>
  </si>
  <si>
    <t>Các loại phân bón thực vật và động vật chưa qua xử lý khác (phân động vật, rác thải)</t>
  </si>
  <si>
    <t>Các loại phân bón thực vật và động vật chưa qua xử lý khác</t>
  </si>
  <si>
    <t>Các loại phân bón động vật và thực vật chưa qua xử lý khác (như phân ngựa)</t>
  </si>
  <si>
    <t>Các loại phân bón động vật và thực vật chưa qua xử lý khác (phân chuồng từ lợn, bò, cừu và các động vật móng guốc chẵn khác)</t>
  </si>
  <si>
    <t>Các loại phân bón thực vật và động vật khác chưa qua xử lý hóa học (các bộ phận động vật khác, tế bào, môi trường nuôi cấy)</t>
  </si>
  <si>
    <t>Phân chim chưa qua xử lý</t>
  </si>
  <si>
    <t>Kén chưa được chải, vỏ kén, sợi tơ dài và đầu kén trì trệ.</t>
  </si>
  <si>
    <t>Các loại kén tằm khác thích hợp để kéo sợi tơ (kén chưa qua chế biến)</t>
  </si>
  <si>
    <t>Kén tằm thích hợp để kéo sợi (kén chưa qua chế biến)</t>
  </si>
  <si>
    <t>Các sản phẩm động vật khác không được liệt kê theo số (bao gồm cả động vật chết không thích hợp cho người tiêu dùng theo Chương 1) (chất nôn chưa qua chế biến, chất nôn)</t>
  </si>
  <si>
    <t>Các sản phẩm động vật khác không được liệt kê theo số (bao gồm cả động vật chết không thích hợp cho người tiêu dùng theo Chương 1) (kén tằm chưa qua chế biến)</t>
  </si>
  <si>
    <t>Những chiếc chổi lông vũ khác</t>
  </si>
  <si>
    <t>Chổi lông chim hoang dã có nguy cơ tuyệt chủng</t>
  </si>
  <si>
    <t>Vật liệu phế thải từ động vật hoang dã có nguy cơ tuyệt chủng (bao gồm cả sợi phế thải, không bao gồm sợi tái chế)</t>
  </si>
  <si>
    <t>Các loại phế thải khác có chứa lông mịn từ các loài động vật hoang dã có nguy cơ tuyệt chủng (bao gồm cả sợi phế thải, không bao gồm sợi tái chế).</t>
  </si>
  <si>
    <t>Phế liệu len (bao gồm cả sợi phế liệu, không bao gồm sợi tái chế)</t>
  </si>
  <si>
    <t>Rụng lông tơ từ các loài động vật khác</t>
  </si>
  <si>
    <t>Rụng các sợi lông nhỏ (các loại sợi khác) từ các loài động vật hoang dã có nguy cơ tuyệt chủng khác.</t>
  </si>
  <si>
    <t>Lông rụng từ các loài động vật hoang dã có nguy cơ tuyệt chủng khác (bờm chưa được gội sạch của các loài động vật khác không được liệt kê)</t>
  </si>
  <si>
    <t>Lông rụng từ các loài động vật hoang dã có nguy cơ tuyệt chủng khác (lông tơ thỏ chưa giặt</t>
  </si>
  <si>
    <t>Lông rụng từ các loài động vật hoang dã có nguy cơ tuyệt chủng khác (bờm chưa được gội sạch của các loài động vật móng guốc chẵn ngón hoang dã khác).</t>
  </si>
  <si>
    <t>Lông rụng từ các loài động vật hoang dã có nguy cơ tuyệt chủng khác (lông tơ của bò rừng chưa được giặt sạch)</t>
  </si>
  <si>
    <t>Lông rụng từ các loài động vật hoang dã có nguy cơ tuyệt chủng khác (bờm chưa được gội sạch của các loài động vật móng guốc lẻ hoang dã khác).</t>
  </si>
  <si>
    <t>Rụng lông (lông thừa)</t>
  </si>
  <si>
    <t>Lông cừu rụng (phụ phí) (Lông cừu hoang dã chưa giặt (lông tơ)</t>
  </si>
  <si>
    <t>Rụng lông (phụ phí) (Len cashmere chưa giặt)</t>
  </si>
  <si>
    <t>Rụng lông (phụ phí) (Lông dê chưa giặt)</t>
  </si>
  <si>
    <t>Rụng lông cừu (phụ phí) (Lông cừu chưa giặt)</t>
  </si>
  <si>
    <t>Rụng lông cừu (trong hạn ngạch) (len)</t>
  </si>
  <si>
    <t>Rụng lông (trong hạn ngạch) (Lông tơ hoang dã chưa giặt)</t>
  </si>
  <si>
    <t>Rụng lông (trong giới hạn cho phép) (len cashmere chưa giặt)</t>
  </si>
  <si>
    <t>Mai rùa và gạc hươu (bao gồm cả bột và chất thải) (gạc hươu nuôi (không bao gồm gạc sấy khô công nghiệp)</t>
  </si>
  <si>
    <t>Mai rùa và gạc hươu (bao gồm cả bột và chất thải) (gạc hươu không nuôi (không bao gồm gạc sấy khô công nghiệp)</t>
  </si>
  <si>
    <t>Sừng hươu không thuộc loài nguy cấp và bột sừng hươu (sừng của hươu không nuôi nhốt)</t>
  </si>
  <si>
    <t>Sừng hươu không thuộc loài nguy cấp và bột sừng hươu (sừng hươu nuôi)</t>
  </si>
  <si>
    <t>Sừng hươu quý hiếm và bột sừng hươu (sừng của hươu không nuôi trong trang trại)</t>
  </si>
  <si>
    <t>Sừng hươu quý hiếm và bột sừng hươu (sừng của hươu nuôi)</t>
  </si>
  <si>
    <t>Mai rùa và gạc hươu (bao gồm cả bột và chất thải) (gạc hươu sấy khô công nghiệp)</t>
  </si>
  <si>
    <t>Mai rùa và gạc hươu không thuộc loài nguy cấp (bao gồm cả bột và chất thải) (gạc hươu nuôi (không bao gồm gạc sấy khô công nghiệp))</t>
  </si>
  <si>
    <t>Mai rùa và gạc hươu không thuộc loài nguy cấp (bao gồm cả bột và chất thải) (gạc hươu không nuôi (không bao gồm gạc sấy khô công nghiệp)</t>
  </si>
  <si>
    <t>Mai rùa và gạc hươu không thuộc loài nguy cấp (bao gồm cả bột và chất thải) (gạc hươu sấy khô công nghiệp)</t>
  </si>
  <si>
    <t>Sườn cá voi, lông cá voi (bao gồm cả bột và chất thải)</t>
  </si>
  <si>
    <t>Bột và chất thải từ vỏ và xương các sản phẩm thủy sản khác (bao gồm động vật có vỏ, vỏ động vật da gai, bột và chất thải từ xương mực) (gạch lát nền dạng sóng dùng trong y tế)</t>
  </si>
  <si>
    <t>Bột và chất thải từ vỏ và xương các sản phẩm thủy sản khác (bao gồm động vật có vỏ, vỏ động vật da gai, bột và chất thải xương mực) (mực dược liệu)</t>
  </si>
  <si>
    <t>Các sản phẩm thủy sản khác như vỏ và bột xương, cũng như chất thải (bao gồm động vật có vỏ, động vật da gai, xương mực và các vật liệu khác) (vỏ sò dùng làm thuốc)</t>
  </si>
  <si>
    <t>Bột và chất thải từ vỏ và xương các sản phẩm thủy sản khác (bao gồm động vật có vỏ, vỏ động vật da gai, bột và chất thải từ xương mực) (vỏ bào ngư dùng làm thuốc)</t>
  </si>
  <si>
    <t>Các sản phẩm thủy sản khác bao gồm vỏ, xương, bột và chất thải (bao gồm động vật có vỏ, động vật da gai, xương mực, bột và chất thải) (vỏ tôm và cua chưa qua chế biến)</t>
  </si>
  <si>
    <t>Sỏi mật (sỏi mật dùng trong y học)</t>
  </si>
  <si>
    <t>Sỏi mật khỉ (dùng làm thuốc)</t>
  </si>
  <si>
    <t>Các loại thảo dược màu vàng khác (trừ sỏi mật) (dùng làm thuốc)</t>
  </si>
  <si>
    <t>Cantharides (công dụng y học)</t>
  </si>
  <si>
    <t>Mật, tuyến dược liệu và các sản phẩm động vật khác (dù ở dạng khô, tươi, ướp lạnh, đông lạnh hoặc được bảo quản tạm thời bằng các phương pháp khác) (Côn trùng chín mùi hương dùng làm thuốc)</t>
  </si>
  <si>
    <t>Mật, tuyến dược liệu và các sản phẩm động vật khác (dù ở dạng khô, tươi, ướp lạnh, đông lạnh hoặc được bảo quản tạm thời bằng các phương pháp khác) (sáp côn trùng dùng làm thuốc)</t>
  </si>
  <si>
    <t>Tinh dịch của các loài động vật khác (trừ tinh dịch bò và tinh dịch của các loài động vật có nguy cơ tuyệt chủng khác)</t>
  </si>
  <si>
    <t>Phôi lợn, bò, dê và cừu (trừ các loài có nguy cơ tuyệt chủng) (Phôi lợn)</t>
  </si>
  <si>
    <t>Phôi lợn, bò, dê và cừu (trừ các loài có nguy cơ tuyệt chủng) (phôi bò)</t>
  </si>
  <si>
    <t>Phôi lợn, bò, dê và cừu (trừ các loài có nguy cơ tuyệt chủng) (phôi dê)</t>
  </si>
  <si>
    <t>Phôi lợn, bò, dê và cừu (trừ các loài có nguy cơ tuyệt chủng) (Phôi cừu)</t>
  </si>
  <si>
    <t>Các phôi động vật khác (phôi bò)</t>
  </si>
  <si>
    <t>Các phôi động vật khác (phôi lợn)</t>
  </si>
  <si>
    <t>Các phôi động vật khác (phôi ngựa)</t>
  </si>
  <si>
    <t>Các phôi động vật khác (phôi cừu)</t>
  </si>
  <si>
    <t>Các phôi động vật khác (phôi dê)</t>
  </si>
  <si>
    <t>Các phôi động vật khác (các phôi khác)</t>
  </si>
  <si>
    <t>Các sản phẩm động vật khác không được liệt kê theo số (bao gồm cả động vật chết không thích hợp cho con người tiêu thụ theo Chương 1) (tế bào trứng bò)</t>
  </si>
  <si>
    <t>Các sản phẩm động vật khác không được liệt kê theo số (bao gồm cả động vật chết không thích hợp cho người tiêu dùng theo Chương 1) (tế bào trứng lợn)</t>
  </si>
  <si>
    <t>Các sản phẩm động vật khác không được liệt kê theo số (bao gồm cả động vật chết không thích hợp cho con người tiêu thụ theo Chương 1) (tế bào trứng cừu)</t>
  </si>
  <si>
    <t>Các sản phẩm động vật khác không được liệt kê theo số (bao gồm cả động vật chết không thích hợp cho người tiêu dùng theo Chương 1) (tế bào trứng dê)</t>
  </si>
  <si>
    <t>Các sản phẩm động vật khác không được liệt kê theo số (bao gồm cả động vật chết không thích hợp cho người tiêu dùng theo Chương 1) (các tế bào trứng động vật khác)</t>
  </si>
  <si>
    <t xml:space="preserve">Các loài ong khác (các loài côn trùng khác (các loài động vật khác))
</t>
  </si>
  <si>
    <t xml:space="preserve">Các loài ong khác (ong mật)
</t>
  </si>
  <si>
    <t>Chất thải từ rừng được xử lý hóa học (bao gồm lá cây mục, rễ cây, vỏ cây, lá, rễ và các chất mùn rừng khác) (phân bón hữu cơ thực vật)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</si>
</sst>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0"/>
  </numFmts>
  <fonts count="14" x14ac:knownFonts="1">
    <font>
      <sz val="12"/>
      <color rgb="FF000000"/>
      <name val="Calibri"/>
      <scheme val="minor"/>
    </font>
    <font>
      <sz val="16"/>
      <color theme="1"/>
      <name val="Times New Roman"/>
    </font>
    <font>
      <sz val="12"/>
      <color theme="1"/>
      <name val="Times New Roman"/>
    </font>
    <font>
      <sz val="12"/>
      <color theme="1"/>
      <name val="Calibri"/>
      <scheme val="minor"/>
    </font>
    <font>
      <sz val="11"/>
      <color theme="1"/>
      <name val="Times New Roman"/>
    </font>
    <font>
      <sz val="12"/>
      <name val="Calibri"/>
    </font>
    <font>
      <sz val="12"/>
      <color theme="1"/>
      <name val="Times New Roman"/>
    </font>
    <font>
      <sz val="12"/>
      <color rgb="FF1F1F1F"/>
      <name val="Times New Roman"/>
    </font>
    <font>
      <sz val="12"/>
      <color theme="1"/>
      <name val="Times New Roman"/>
      <family val="1"/>
    </font>
    <font>
      <sz val="12"/>
      <color rgb="FFFF0000"/>
      <name val="Calibri"/>
      <family val="2"/>
      <scheme val="minor"/>
    </font>
    <font>
      <sz val="12"/>
      <name val="Times New Roman"/>
      <family val="1"/>
    </font>
    <font>
      <sz val="16"/>
      <name val="Times New Roman"/>
      <family val="1"/>
    </font>
    <font>
      <sz val="12"/>
      <name val="Calibri"/>
      <family val="2"/>
      <scheme val="minor"/>
    </font>
    <font>
      <sz val="11"/>
      <color theme="1"/>
      <name val="Times New Roman"/>
      <family val="1"/>
    </font>
  </fonts>
  <fills count="3">
    <fill>
      <patternFill patternType="none"/>
    </fill>
    <fill>
      <patternFill patternType="gray125"/>
    </fill>
    <fill>
      <patternFill patternType="solid">
        <fgColor rgb="FFF8F9FA"/>
        <bgColor rgb="FFF8F9FA"/>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s>
  <cellStyleXfs count="1">
    <xf numFmtId="0" fontId="0" fillId="0" borderId="0"/>
  </cellStyleXfs>
  <cellXfs count="62">
    <xf numFmtId="0" fontId="0" fillId="0" borderId="0" xfId="0"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4" fontId="3" fillId="0" borderId="0" xfId="0" applyNumberFormat="1"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center" vertical="center"/>
    </xf>
    <xf numFmtId="0" fontId="4" fillId="0" borderId="0" xfId="0" applyFont="1" applyAlignment="1">
      <alignment vertical="center" wrapText="1"/>
    </xf>
    <xf numFmtId="0" fontId="3" fillId="0" borderId="0" xfId="0" applyFont="1" applyAlignment="1">
      <alignment vertical="center" wrapText="1"/>
    </xf>
    <xf numFmtId="0" fontId="6" fillId="0" borderId="1" xfId="0" applyFont="1" applyBorder="1" applyAlignment="1">
      <alignment horizontal="center" vertical="center" wrapText="1"/>
    </xf>
    <xf numFmtId="164" fontId="7" fillId="2" borderId="0" xfId="0" applyNumberFormat="1" applyFont="1" applyFill="1" applyAlignment="1">
      <alignment vertical="center" wrapText="1"/>
    </xf>
    <xf numFmtId="164" fontId="6" fillId="0" borderId="1" xfId="0" applyNumberFormat="1" applyFont="1" applyBorder="1" applyAlignment="1">
      <alignment horizontal="center" vertical="center"/>
    </xf>
    <xf numFmtId="0" fontId="6" fillId="0" borderId="1" xfId="0" applyFont="1" applyBorder="1" applyAlignment="1">
      <alignment vertical="center"/>
    </xf>
    <xf numFmtId="164" fontId="3" fillId="0" borderId="0" xfId="0" applyNumberFormat="1" applyFont="1" applyAlignment="1">
      <alignment vertical="center"/>
    </xf>
    <xf numFmtId="0" fontId="8" fillId="0" borderId="1" xfId="0" applyFont="1" applyBorder="1" applyAlignment="1">
      <alignment vertical="center"/>
    </xf>
    <xf numFmtId="0" fontId="6" fillId="0" borderId="1" xfId="0" applyFont="1" applyBorder="1" applyAlignment="1">
      <alignment horizontal="justify" vertical="center"/>
    </xf>
    <xf numFmtId="0" fontId="2" fillId="0" borderId="7" xfId="0" applyFont="1" applyBorder="1" applyAlignment="1">
      <alignment horizontal="center" vertical="center" wrapText="1"/>
    </xf>
    <xf numFmtId="164" fontId="2" fillId="0" borderId="7" xfId="0" applyNumberFormat="1" applyFont="1" applyBorder="1" applyAlignment="1">
      <alignment horizontal="center" vertical="center" wrapText="1"/>
    </xf>
    <xf numFmtId="0" fontId="8" fillId="0" borderId="7" xfId="0" applyFont="1" applyBorder="1" applyAlignment="1">
      <alignment vertical="center" wrapText="1"/>
    </xf>
    <xf numFmtId="0" fontId="2" fillId="0" borderId="7" xfId="0" applyFont="1" applyBorder="1" applyAlignment="1">
      <alignment vertical="center" wrapText="1"/>
    </xf>
    <xf numFmtId="1" fontId="2" fillId="0" borderId="7" xfId="0" applyNumberFormat="1" applyFont="1" applyBorder="1" applyAlignment="1">
      <alignment horizontal="center" vertical="center" wrapText="1"/>
    </xf>
    <xf numFmtId="0" fontId="8" fillId="0" borderId="7" xfId="0" applyFont="1" applyBorder="1" applyAlignment="1">
      <alignment vertical="center"/>
    </xf>
    <xf numFmtId="49" fontId="4" fillId="0" borderId="7" xfId="0" applyNumberFormat="1"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49" fontId="4" fillId="0" borderId="7" xfId="0" applyNumberFormat="1" applyFont="1" applyBorder="1" applyAlignment="1">
      <alignment horizontal="center" wrapText="1"/>
    </xf>
    <xf numFmtId="0" fontId="4" fillId="0" borderId="7" xfId="0" applyFont="1" applyBorder="1" applyAlignment="1">
      <alignment horizontal="left" wrapText="1"/>
    </xf>
    <xf numFmtId="0" fontId="2" fillId="0" borderId="7" xfId="0" applyFont="1" applyBorder="1" applyAlignment="1">
      <alignment horizontal="justify" vertical="center" wrapText="1"/>
    </xf>
    <xf numFmtId="164" fontId="2" fillId="0" borderId="7" xfId="0" applyNumberFormat="1" applyFont="1" applyBorder="1" applyAlignment="1">
      <alignment horizontal="justify" vertical="center" wrapText="1"/>
    </xf>
    <xf numFmtId="0" fontId="8" fillId="0" borderId="7" xfId="0" applyFont="1" applyBorder="1" applyAlignment="1">
      <alignment horizontal="justify" vertical="center"/>
    </xf>
    <xf numFmtId="0" fontId="8" fillId="0" borderId="7" xfId="0" applyFont="1" applyBorder="1" applyAlignment="1">
      <alignment horizontal="justify" vertical="center" wrapText="1"/>
    </xf>
    <xf numFmtId="0" fontId="9" fillId="0" borderId="0" xfId="0" applyFont="1" applyAlignment="1">
      <alignment vertical="center"/>
    </xf>
    <xf numFmtId="0" fontId="1" fillId="0" borderId="0" xfId="0" applyFont="1" applyAlignment="1">
      <alignment horizontal="center" vertical="center" wrapText="1"/>
    </xf>
    <xf numFmtId="0" fontId="0" fillId="0" borderId="0" xfId="0" applyAlignment="1">
      <alignment vertical="center"/>
    </xf>
    <xf numFmtId="0" fontId="2" fillId="0" borderId="7" xfId="0" applyFont="1" applyBorder="1" applyAlignment="1">
      <alignment vertical="center" wrapText="1"/>
    </xf>
    <xf numFmtId="0" fontId="0" fillId="0" borderId="7" xfId="0" applyBorder="1" applyAlignment="1">
      <alignment vertical="center"/>
    </xf>
    <xf numFmtId="0" fontId="2" fillId="0" borderId="7" xfId="0" applyFont="1" applyBorder="1" applyAlignment="1">
      <alignment horizontal="justify" vertical="center" wrapText="1"/>
    </xf>
    <xf numFmtId="0" fontId="2" fillId="0" borderId="0" xfId="0" applyFont="1" applyAlignment="1">
      <alignment horizontal="center" vertical="center" wrapText="1"/>
    </xf>
    <xf numFmtId="0" fontId="4" fillId="0" borderId="7" xfId="0" applyFont="1" applyBorder="1" applyAlignment="1">
      <alignment horizontal="center" vertical="center" wrapText="1"/>
    </xf>
    <xf numFmtId="0" fontId="5" fillId="0" borderId="7" xfId="0" applyFont="1" applyBorder="1" applyAlignment="1">
      <alignment vertical="center"/>
    </xf>
    <xf numFmtId="0" fontId="0" fillId="0" borderId="0" xfId="0" applyAlignment="1">
      <alignment vertical="center" wrapText="1"/>
    </xf>
    <xf numFmtId="0" fontId="0" fillId="0" borderId="7" xfId="0" applyBorder="1" applyAlignment="1">
      <alignment vertical="center" wrapText="1"/>
    </xf>
    <xf numFmtId="0" fontId="2" fillId="0" borderId="0" xfId="0" applyFont="1" applyAlignment="1">
      <alignment vertical="center" wrapText="1"/>
    </xf>
    <xf numFmtId="0" fontId="1" fillId="0" borderId="2" xfId="0" applyFont="1" applyBorder="1" applyAlignment="1">
      <alignment horizontal="center"/>
    </xf>
    <xf numFmtId="0" fontId="5" fillId="0" borderId="3" xfId="0" applyFont="1" applyBorder="1" applyAlignment="1">
      <alignment vertical="center"/>
    </xf>
    <xf numFmtId="0" fontId="5" fillId="0" borderId="4" xfId="0" applyFont="1" applyBorder="1" applyAlignment="1">
      <alignment vertical="center"/>
    </xf>
    <xf numFmtId="0" fontId="6" fillId="0" borderId="5"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10" fillId="0" borderId="7" xfId="0" applyFont="1" applyBorder="1" applyAlignment="1">
      <alignment vertical="center" wrapText="1"/>
    </xf>
    <xf numFmtId="0" fontId="11" fillId="0" borderId="0" xfId="0" applyFont="1" applyAlignment="1">
      <alignment horizontal="center" vertical="center" wrapText="1"/>
    </xf>
    <xf numFmtId="0" fontId="12" fillId="0" borderId="0" xfId="0" applyFont="1" applyAlignment="1">
      <alignment vertical="center"/>
    </xf>
    <xf numFmtId="0" fontId="10" fillId="0" borderId="0" xfId="0" applyFont="1" applyAlignment="1">
      <alignment vertical="center" wrapText="1"/>
    </xf>
    <xf numFmtId="0" fontId="10" fillId="0" borderId="7" xfId="0" applyFont="1" applyBorder="1" applyAlignment="1">
      <alignment horizontal="center" vertical="center" wrapText="1"/>
    </xf>
    <xf numFmtId="164" fontId="10" fillId="0" borderId="7" xfId="0" applyNumberFormat="1" applyFont="1" applyBorder="1" applyAlignment="1">
      <alignment horizontal="center" vertical="center" wrapText="1"/>
    </xf>
    <xf numFmtId="0" fontId="10" fillId="0" borderId="7" xfId="0" applyFont="1" applyBorder="1" applyAlignment="1">
      <alignment horizontal="justify" vertical="center"/>
    </xf>
    <xf numFmtId="0" fontId="10" fillId="0" borderId="7" xfId="0" applyFont="1" applyBorder="1" applyAlignment="1">
      <alignment vertical="center" wrapText="1"/>
    </xf>
    <xf numFmtId="0" fontId="12" fillId="0" borderId="7" xfId="0" applyFont="1" applyBorder="1" applyAlignment="1">
      <alignment vertical="center"/>
    </xf>
    <xf numFmtId="0" fontId="10" fillId="0" borderId="7" xfId="0" applyFont="1" applyBorder="1" applyAlignment="1">
      <alignment horizontal="justify" vertical="center" wrapText="1"/>
    </xf>
    <xf numFmtId="0" fontId="8" fillId="0" borderId="7" xfId="0" applyFont="1" applyBorder="1" applyAlignment="1">
      <alignment horizontal="center" vertical="center" wrapText="1"/>
    </xf>
    <xf numFmtId="0" fontId="13" fillId="0" borderId="7"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175260</xdr:colOff>
      <xdr:row>0</xdr:row>
      <xdr:rowOff>198120</xdr:rowOff>
    </xdr:from>
    <xdr:to>
      <xdr:col>2</xdr:col>
      <xdr:colOff>1028700</xdr:colOff>
      <xdr:row>0</xdr:row>
      <xdr:rowOff>609600</xdr:rowOff>
    </xdr:to>
    <xdr:sp macro="" textlink="">
      <xdr:nvSpPr>
        <xdr:cNvPr id="2" name="Text Box 3">
          <a:extLst>
            <a:ext uri="{FF2B5EF4-FFF2-40B4-BE49-F238E27FC236}">
              <a16:creationId xmlns:a16="http://schemas.microsoft.com/office/drawing/2014/main" id="{0E60735F-7152-6C0F-C947-633B276E25AE}"/>
            </a:ext>
          </a:extLst>
        </xdr:cNvPr>
        <xdr:cNvSpPr txBox="1"/>
      </xdr:nvSpPr>
      <xdr:spPr>
        <a:xfrm>
          <a:off x="175260" y="19812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1432560</xdr:colOff>
      <xdr:row>0</xdr:row>
      <xdr:rowOff>342900</xdr:rowOff>
    </xdr:to>
    <xdr:sp macro="" textlink="">
      <xdr:nvSpPr>
        <xdr:cNvPr id="2" name="Text Box 3">
          <a:extLst>
            <a:ext uri="{FF2B5EF4-FFF2-40B4-BE49-F238E27FC236}">
              <a16:creationId xmlns:a16="http://schemas.microsoft.com/office/drawing/2014/main" id="{7FEFCE95-8A68-81ED-D820-0E3554B2FDB2}"/>
            </a:ext>
          </a:extLst>
        </xdr:cNvPr>
        <xdr:cNvSpPr txBox="1"/>
      </xdr:nvSpPr>
      <xdr:spPr>
        <a:xfrm>
          <a:off x="0" y="0"/>
          <a:ext cx="3611880" cy="34290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91440</xdr:colOff>
      <xdr:row>0</xdr:row>
      <xdr:rowOff>38100</xdr:rowOff>
    </xdr:from>
    <xdr:to>
      <xdr:col>2</xdr:col>
      <xdr:colOff>1554480</xdr:colOff>
      <xdr:row>0</xdr:row>
      <xdr:rowOff>449580</xdr:rowOff>
    </xdr:to>
    <xdr:sp macro="" textlink="">
      <xdr:nvSpPr>
        <xdr:cNvPr id="2" name="Text Box 3">
          <a:extLst>
            <a:ext uri="{FF2B5EF4-FFF2-40B4-BE49-F238E27FC236}">
              <a16:creationId xmlns:a16="http://schemas.microsoft.com/office/drawing/2014/main" id="{753B5525-E00B-0A41-BE8A-6A53474D4D37}"/>
            </a:ext>
          </a:extLst>
        </xdr:cNvPr>
        <xdr:cNvSpPr txBox="1"/>
      </xdr:nvSpPr>
      <xdr:spPr>
        <a:xfrm>
          <a:off x="91440" y="3810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83820</xdr:colOff>
      <xdr:row>0</xdr:row>
      <xdr:rowOff>45720</xdr:rowOff>
    </xdr:from>
    <xdr:to>
      <xdr:col>2</xdr:col>
      <xdr:colOff>1074420</xdr:colOff>
      <xdr:row>0</xdr:row>
      <xdr:rowOff>388620</xdr:rowOff>
    </xdr:to>
    <xdr:sp macro="" textlink="">
      <xdr:nvSpPr>
        <xdr:cNvPr id="2" name="Text Box 3">
          <a:extLst>
            <a:ext uri="{FF2B5EF4-FFF2-40B4-BE49-F238E27FC236}">
              <a16:creationId xmlns:a16="http://schemas.microsoft.com/office/drawing/2014/main" id="{020ADF93-5F99-BB42-F91F-F41433EE5596}"/>
            </a:ext>
          </a:extLst>
        </xdr:cNvPr>
        <xdr:cNvSpPr txBox="1"/>
      </xdr:nvSpPr>
      <xdr:spPr>
        <a:xfrm>
          <a:off x="83820" y="45720"/>
          <a:ext cx="3611880" cy="34290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60960</xdr:colOff>
      <xdr:row>0</xdr:row>
      <xdr:rowOff>68580</xdr:rowOff>
    </xdr:from>
    <xdr:to>
      <xdr:col>2</xdr:col>
      <xdr:colOff>1242060</xdr:colOff>
      <xdr:row>0</xdr:row>
      <xdr:rowOff>365760</xdr:rowOff>
    </xdr:to>
    <xdr:sp macro="" textlink="">
      <xdr:nvSpPr>
        <xdr:cNvPr id="2" name="Text Box 3">
          <a:extLst>
            <a:ext uri="{FF2B5EF4-FFF2-40B4-BE49-F238E27FC236}">
              <a16:creationId xmlns:a16="http://schemas.microsoft.com/office/drawing/2014/main" id="{AB495993-2D5D-EC29-1299-BD6689D3C3AB}"/>
            </a:ext>
          </a:extLst>
        </xdr:cNvPr>
        <xdr:cNvSpPr txBox="1"/>
      </xdr:nvSpPr>
      <xdr:spPr>
        <a:xfrm>
          <a:off x="60960" y="68580"/>
          <a:ext cx="3611880" cy="2971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167640</xdr:colOff>
      <xdr:row>0</xdr:row>
      <xdr:rowOff>160020</xdr:rowOff>
    </xdr:from>
    <xdr:to>
      <xdr:col>2</xdr:col>
      <xdr:colOff>1280160</xdr:colOff>
      <xdr:row>0</xdr:row>
      <xdr:rowOff>510540</xdr:rowOff>
    </xdr:to>
    <xdr:sp macro="" textlink="">
      <xdr:nvSpPr>
        <xdr:cNvPr id="2" name="Text Box 3">
          <a:extLst>
            <a:ext uri="{FF2B5EF4-FFF2-40B4-BE49-F238E27FC236}">
              <a16:creationId xmlns:a16="http://schemas.microsoft.com/office/drawing/2014/main" id="{2C4AC251-66DC-F05E-DF4E-6D19ECBE81F4}"/>
            </a:ext>
          </a:extLst>
        </xdr:cNvPr>
        <xdr:cNvSpPr txBox="1"/>
      </xdr:nvSpPr>
      <xdr:spPr>
        <a:xfrm>
          <a:off x="167640" y="160020"/>
          <a:ext cx="3802380" cy="35052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45720</xdr:colOff>
      <xdr:row>0</xdr:row>
      <xdr:rowOff>45720</xdr:rowOff>
    </xdr:from>
    <xdr:to>
      <xdr:col>2</xdr:col>
      <xdr:colOff>998220</xdr:colOff>
      <xdr:row>0</xdr:row>
      <xdr:rowOff>365760</xdr:rowOff>
    </xdr:to>
    <xdr:sp macro="" textlink="">
      <xdr:nvSpPr>
        <xdr:cNvPr id="2" name="Text Box 3">
          <a:extLst>
            <a:ext uri="{FF2B5EF4-FFF2-40B4-BE49-F238E27FC236}">
              <a16:creationId xmlns:a16="http://schemas.microsoft.com/office/drawing/2014/main" id="{6A459992-40E2-31CF-AD74-635A615F1F8A}"/>
            </a:ext>
          </a:extLst>
        </xdr:cNvPr>
        <xdr:cNvSpPr txBox="1"/>
      </xdr:nvSpPr>
      <xdr:spPr>
        <a:xfrm>
          <a:off x="45720" y="45720"/>
          <a:ext cx="3611880" cy="32004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144780</xdr:colOff>
      <xdr:row>0</xdr:row>
      <xdr:rowOff>76200</xdr:rowOff>
    </xdr:from>
    <xdr:to>
      <xdr:col>2</xdr:col>
      <xdr:colOff>1021080</xdr:colOff>
      <xdr:row>0</xdr:row>
      <xdr:rowOff>403860</xdr:rowOff>
    </xdr:to>
    <xdr:sp macro="" textlink="">
      <xdr:nvSpPr>
        <xdr:cNvPr id="2" name="Text Box 3">
          <a:extLst>
            <a:ext uri="{FF2B5EF4-FFF2-40B4-BE49-F238E27FC236}">
              <a16:creationId xmlns:a16="http://schemas.microsoft.com/office/drawing/2014/main" id="{D24AA1C1-FEB7-81F3-5461-A6DC6843C5B3}"/>
            </a:ext>
          </a:extLst>
        </xdr:cNvPr>
        <xdr:cNvSpPr txBox="1"/>
      </xdr:nvSpPr>
      <xdr:spPr>
        <a:xfrm>
          <a:off x="144780" y="76200"/>
          <a:ext cx="3611880" cy="32766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114300</xdr:colOff>
      <xdr:row>0</xdr:row>
      <xdr:rowOff>60960</xdr:rowOff>
    </xdr:from>
    <xdr:to>
      <xdr:col>2</xdr:col>
      <xdr:colOff>1074420</xdr:colOff>
      <xdr:row>1</xdr:row>
      <xdr:rowOff>30480</xdr:rowOff>
    </xdr:to>
    <xdr:sp macro="" textlink="">
      <xdr:nvSpPr>
        <xdr:cNvPr id="2" name="Text Box 3">
          <a:extLst>
            <a:ext uri="{FF2B5EF4-FFF2-40B4-BE49-F238E27FC236}">
              <a16:creationId xmlns:a16="http://schemas.microsoft.com/office/drawing/2014/main" id="{40EEDD61-CD95-73C5-4BA4-9D1258D3E661}"/>
            </a:ext>
          </a:extLst>
        </xdr:cNvPr>
        <xdr:cNvSpPr txBox="1"/>
      </xdr:nvSpPr>
      <xdr:spPr>
        <a:xfrm>
          <a:off x="114300" y="60960"/>
          <a:ext cx="3611880" cy="36576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304800</xdr:colOff>
      <xdr:row>0</xdr:row>
      <xdr:rowOff>182880</xdr:rowOff>
    </xdr:from>
    <xdr:to>
      <xdr:col>2</xdr:col>
      <xdr:colOff>1264920</xdr:colOff>
      <xdr:row>0</xdr:row>
      <xdr:rowOff>457200</xdr:rowOff>
    </xdr:to>
    <xdr:sp macro="" textlink="">
      <xdr:nvSpPr>
        <xdr:cNvPr id="2" name="Text Box 3">
          <a:extLst>
            <a:ext uri="{FF2B5EF4-FFF2-40B4-BE49-F238E27FC236}">
              <a16:creationId xmlns:a16="http://schemas.microsoft.com/office/drawing/2014/main" id="{1CA269F7-8D0E-E432-B0BB-AE53F42B8AC3}"/>
            </a:ext>
          </a:extLst>
        </xdr:cNvPr>
        <xdr:cNvSpPr txBox="1"/>
      </xdr:nvSpPr>
      <xdr:spPr>
        <a:xfrm>
          <a:off x="304800" y="182880"/>
          <a:ext cx="3611880" cy="27432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106680</xdr:colOff>
      <xdr:row>0</xdr:row>
      <xdr:rowOff>38100</xdr:rowOff>
    </xdr:from>
    <xdr:to>
      <xdr:col>2</xdr:col>
      <xdr:colOff>1112520</xdr:colOff>
      <xdr:row>0</xdr:row>
      <xdr:rowOff>350520</xdr:rowOff>
    </xdr:to>
    <xdr:sp macro="" textlink="">
      <xdr:nvSpPr>
        <xdr:cNvPr id="2" name="Text Box 3">
          <a:extLst>
            <a:ext uri="{FF2B5EF4-FFF2-40B4-BE49-F238E27FC236}">
              <a16:creationId xmlns:a16="http://schemas.microsoft.com/office/drawing/2014/main" id="{70166B20-EA9D-CD3C-CE2D-F78F8710A417}"/>
            </a:ext>
          </a:extLst>
        </xdr:cNvPr>
        <xdr:cNvSpPr txBox="1"/>
      </xdr:nvSpPr>
      <xdr:spPr>
        <a:xfrm>
          <a:off x="106680" y="38100"/>
          <a:ext cx="3611880" cy="31242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106680</xdr:colOff>
      <xdr:row>0</xdr:row>
      <xdr:rowOff>160020</xdr:rowOff>
    </xdr:from>
    <xdr:to>
      <xdr:col>2</xdr:col>
      <xdr:colOff>1066800</xdr:colOff>
      <xdr:row>0</xdr:row>
      <xdr:rowOff>571500</xdr:rowOff>
    </xdr:to>
    <xdr:sp macro="" textlink="">
      <xdr:nvSpPr>
        <xdr:cNvPr id="2" name="Text Box 3">
          <a:extLst>
            <a:ext uri="{FF2B5EF4-FFF2-40B4-BE49-F238E27FC236}">
              <a16:creationId xmlns:a16="http://schemas.microsoft.com/office/drawing/2014/main" id="{2C2BA853-CEF3-9100-60C5-848989018529}"/>
            </a:ext>
          </a:extLst>
        </xdr:cNvPr>
        <xdr:cNvSpPr txBox="1"/>
      </xdr:nvSpPr>
      <xdr:spPr>
        <a:xfrm>
          <a:off x="106680" y="16002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30480</xdr:colOff>
      <xdr:row>0</xdr:row>
      <xdr:rowOff>22860</xdr:rowOff>
    </xdr:from>
    <xdr:to>
      <xdr:col>2</xdr:col>
      <xdr:colOff>990600</xdr:colOff>
      <xdr:row>1</xdr:row>
      <xdr:rowOff>7620</xdr:rowOff>
    </xdr:to>
    <xdr:sp macro="" textlink="">
      <xdr:nvSpPr>
        <xdr:cNvPr id="2" name="Text Box 3">
          <a:extLst>
            <a:ext uri="{FF2B5EF4-FFF2-40B4-BE49-F238E27FC236}">
              <a16:creationId xmlns:a16="http://schemas.microsoft.com/office/drawing/2014/main" id="{5D538701-538F-A06B-0FA4-999241E526EC}"/>
            </a:ext>
          </a:extLst>
        </xdr:cNvPr>
        <xdr:cNvSpPr txBox="1"/>
      </xdr:nvSpPr>
      <xdr:spPr>
        <a:xfrm>
          <a:off x="30480" y="22860"/>
          <a:ext cx="3611880" cy="32004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160020</xdr:colOff>
      <xdr:row>0</xdr:row>
      <xdr:rowOff>129540</xdr:rowOff>
    </xdr:from>
    <xdr:to>
      <xdr:col>2</xdr:col>
      <xdr:colOff>1120140</xdr:colOff>
      <xdr:row>0</xdr:row>
      <xdr:rowOff>541020</xdr:rowOff>
    </xdr:to>
    <xdr:sp macro="" textlink="">
      <xdr:nvSpPr>
        <xdr:cNvPr id="2" name="Text Box 3">
          <a:extLst>
            <a:ext uri="{FF2B5EF4-FFF2-40B4-BE49-F238E27FC236}">
              <a16:creationId xmlns:a16="http://schemas.microsoft.com/office/drawing/2014/main" id="{0E3B168B-9A15-205E-F8A7-75304F679060}"/>
            </a:ext>
          </a:extLst>
        </xdr:cNvPr>
        <xdr:cNvSpPr txBox="1"/>
      </xdr:nvSpPr>
      <xdr:spPr>
        <a:xfrm>
          <a:off x="160020" y="12954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91440</xdr:rowOff>
    </xdr:from>
    <xdr:to>
      <xdr:col>2</xdr:col>
      <xdr:colOff>495300</xdr:colOff>
      <xdr:row>0</xdr:row>
      <xdr:rowOff>502920</xdr:rowOff>
    </xdr:to>
    <xdr:sp macro="" textlink="">
      <xdr:nvSpPr>
        <xdr:cNvPr id="2" name="Text Box 3">
          <a:extLst>
            <a:ext uri="{FF2B5EF4-FFF2-40B4-BE49-F238E27FC236}">
              <a16:creationId xmlns:a16="http://schemas.microsoft.com/office/drawing/2014/main" id="{701D4F05-97E9-C79E-3808-C1891FABC0D5}"/>
            </a:ext>
          </a:extLst>
        </xdr:cNvPr>
        <xdr:cNvSpPr txBox="1"/>
      </xdr:nvSpPr>
      <xdr:spPr>
        <a:xfrm>
          <a:off x="114300" y="9144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99060</xdr:colOff>
      <xdr:row>0</xdr:row>
      <xdr:rowOff>68580</xdr:rowOff>
    </xdr:from>
    <xdr:to>
      <xdr:col>2</xdr:col>
      <xdr:colOff>1097280</xdr:colOff>
      <xdr:row>0</xdr:row>
      <xdr:rowOff>480060</xdr:rowOff>
    </xdr:to>
    <xdr:sp macro="" textlink="">
      <xdr:nvSpPr>
        <xdr:cNvPr id="2" name="Text Box 3">
          <a:extLst>
            <a:ext uri="{FF2B5EF4-FFF2-40B4-BE49-F238E27FC236}">
              <a16:creationId xmlns:a16="http://schemas.microsoft.com/office/drawing/2014/main" id="{CFD8FB37-2B10-3654-1BF2-864236717939}"/>
            </a:ext>
          </a:extLst>
        </xdr:cNvPr>
        <xdr:cNvSpPr txBox="1"/>
      </xdr:nvSpPr>
      <xdr:spPr>
        <a:xfrm>
          <a:off x="99060" y="6858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2</xdr:col>
      <xdr:colOff>1264920</xdr:colOff>
      <xdr:row>0</xdr:row>
      <xdr:rowOff>518160</xdr:rowOff>
    </xdr:to>
    <xdr:sp macro="" textlink="">
      <xdr:nvSpPr>
        <xdr:cNvPr id="2" name="Text Box 3">
          <a:extLst>
            <a:ext uri="{FF2B5EF4-FFF2-40B4-BE49-F238E27FC236}">
              <a16:creationId xmlns:a16="http://schemas.microsoft.com/office/drawing/2014/main" id="{E234E0CF-2751-3B5B-2F0F-316533B1D5EB}"/>
            </a:ext>
          </a:extLst>
        </xdr:cNvPr>
        <xdr:cNvSpPr txBox="1"/>
      </xdr:nvSpPr>
      <xdr:spPr>
        <a:xfrm>
          <a:off x="160020" y="10668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167640</xdr:colOff>
      <xdr:row>0</xdr:row>
      <xdr:rowOff>38100</xdr:rowOff>
    </xdr:from>
    <xdr:to>
      <xdr:col>2</xdr:col>
      <xdr:colOff>1272540</xdr:colOff>
      <xdr:row>0</xdr:row>
      <xdr:rowOff>449580</xdr:rowOff>
    </xdr:to>
    <xdr:sp macro="" textlink="">
      <xdr:nvSpPr>
        <xdr:cNvPr id="2" name="Text Box 3">
          <a:extLst>
            <a:ext uri="{FF2B5EF4-FFF2-40B4-BE49-F238E27FC236}">
              <a16:creationId xmlns:a16="http://schemas.microsoft.com/office/drawing/2014/main" id="{E86C5F24-744D-2462-8BC2-9586DE69B91E}"/>
            </a:ext>
          </a:extLst>
        </xdr:cNvPr>
        <xdr:cNvSpPr txBox="1"/>
      </xdr:nvSpPr>
      <xdr:spPr>
        <a:xfrm>
          <a:off x="167640" y="3810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106680</xdr:colOff>
      <xdr:row>0</xdr:row>
      <xdr:rowOff>137160</xdr:rowOff>
    </xdr:from>
    <xdr:to>
      <xdr:col>2</xdr:col>
      <xdr:colOff>1249680</xdr:colOff>
      <xdr:row>0</xdr:row>
      <xdr:rowOff>548640</xdr:rowOff>
    </xdr:to>
    <xdr:sp macro="" textlink="">
      <xdr:nvSpPr>
        <xdr:cNvPr id="2" name="Text Box 3">
          <a:extLst>
            <a:ext uri="{FF2B5EF4-FFF2-40B4-BE49-F238E27FC236}">
              <a16:creationId xmlns:a16="http://schemas.microsoft.com/office/drawing/2014/main" id="{DFD49A88-90C9-73A4-BCAA-531863991D78}"/>
            </a:ext>
          </a:extLst>
        </xdr:cNvPr>
        <xdr:cNvSpPr txBox="1"/>
      </xdr:nvSpPr>
      <xdr:spPr>
        <a:xfrm>
          <a:off x="106680" y="13716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121920</xdr:colOff>
      <xdr:row>0</xdr:row>
      <xdr:rowOff>45720</xdr:rowOff>
    </xdr:from>
    <xdr:to>
      <xdr:col>2</xdr:col>
      <xdr:colOff>1158240</xdr:colOff>
      <xdr:row>0</xdr:row>
      <xdr:rowOff>457200</xdr:rowOff>
    </xdr:to>
    <xdr:sp macro="" textlink="">
      <xdr:nvSpPr>
        <xdr:cNvPr id="2" name="Text Box 3">
          <a:extLst>
            <a:ext uri="{FF2B5EF4-FFF2-40B4-BE49-F238E27FC236}">
              <a16:creationId xmlns:a16="http://schemas.microsoft.com/office/drawing/2014/main" id="{29C314D5-B0B3-F99D-33CB-98DCC82BDBAC}"/>
            </a:ext>
          </a:extLst>
        </xdr:cNvPr>
        <xdr:cNvSpPr txBox="1"/>
      </xdr:nvSpPr>
      <xdr:spPr>
        <a:xfrm>
          <a:off x="121920" y="4572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zoomScale="85" zoomScaleNormal="85" workbookViewId="0">
      <selection activeCell="C3" sqref="C3"/>
    </sheetView>
  </sheetViews>
  <sheetFormatPr defaultColWidth="11.25" defaultRowHeight="15" customHeight="1" x14ac:dyDescent="0.25"/>
  <cols>
    <col min="1" max="1" width="15.125" customWidth="1"/>
    <col min="2" max="2" width="25" customWidth="1"/>
    <col min="3" max="3" width="65.375" customWidth="1"/>
    <col min="4" max="4" width="66.25" style="32" customWidth="1"/>
  </cols>
  <sheetData>
    <row r="1" spans="1:4" ht="60" customHeight="1" x14ac:dyDescent="0.25"/>
    <row r="2" spans="1:4" ht="28.15" customHeight="1" x14ac:dyDescent="0.25">
      <c r="A2" s="51" t="s">
        <v>0</v>
      </c>
      <c r="B2" s="52"/>
      <c r="C2" s="52"/>
      <c r="D2" s="53"/>
    </row>
    <row r="3" spans="1:4" ht="15.75" x14ac:dyDescent="0.25">
      <c r="A3" s="54" t="s">
        <v>1</v>
      </c>
      <c r="B3" s="55" t="s">
        <v>2</v>
      </c>
      <c r="C3" s="54" t="s">
        <v>4875</v>
      </c>
      <c r="D3" s="56" t="s">
        <v>4547</v>
      </c>
    </row>
    <row r="4" spans="1:4" ht="31.5" x14ac:dyDescent="0.25">
      <c r="A4" s="57" t="s">
        <v>3</v>
      </c>
      <c r="B4" s="55">
        <v>106201910101</v>
      </c>
      <c r="C4" s="50" t="s">
        <v>4</v>
      </c>
      <c r="D4" s="50" t="s">
        <v>4857</v>
      </c>
    </row>
    <row r="5" spans="1:4" ht="31.5" x14ac:dyDescent="0.25">
      <c r="A5" s="58"/>
      <c r="B5" s="55">
        <v>106201910102</v>
      </c>
      <c r="C5" s="50" t="s">
        <v>5</v>
      </c>
      <c r="D5" s="50" t="s">
        <v>4858</v>
      </c>
    </row>
    <row r="6" spans="1:4" ht="31.5" x14ac:dyDescent="0.25">
      <c r="A6" s="58"/>
      <c r="B6" s="55">
        <v>106201910103</v>
      </c>
      <c r="C6" s="50" t="s">
        <v>6</v>
      </c>
      <c r="D6" s="50" t="s">
        <v>4859</v>
      </c>
    </row>
    <row r="7" spans="1:4" ht="31.5" x14ac:dyDescent="0.25">
      <c r="A7" s="58"/>
      <c r="B7" s="55">
        <v>106201910104</v>
      </c>
      <c r="C7" s="50" t="s">
        <v>7</v>
      </c>
      <c r="D7" s="50" t="s">
        <v>4860</v>
      </c>
    </row>
    <row r="8" spans="1:4" ht="31.5" x14ac:dyDescent="0.25">
      <c r="A8" s="58"/>
      <c r="B8" s="55">
        <v>106201910105</v>
      </c>
      <c r="C8" s="50" t="s">
        <v>8</v>
      </c>
      <c r="D8" s="50" t="s">
        <v>4861</v>
      </c>
    </row>
    <row r="9" spans="1:4" ht="31.5" x14ac:dyDescent="0.25">
      <c r="A9" s="58"/>
      <c r="B9" s="55">
        <v>106201910106</v>
      </c>
      <c r="C9" s="50" t="s">
        <v>9</v>
      </c>
      <c r="D9" s="50" t="s">
        <v>4862</v>
      </c>
    </row>
    <row r="10" spans="1:4" ht="31.5" x14ac:dyDescent="0.25">
      <c r="A10" s="58"/>
      <c r="B10" s="55">
        <v>106201910107</v>
      </c>
      <c r="C10" s="50" t="s">
        <v>10</v>
      </c>
      <c r="D10" s="50" t="s">
        <v>4863</v>
      </c>
    </row>
    <row r="11" spans="1:4" ht="31.5" x14ac:dyDescent="0.25">
      <c r="A11" s="58"/>
      <c r="B11" s="55">
        <v>106201990101</v>
      </c>
      <c r="C11" s="50" t="s">
        <v>11</v>
      </c>
      <c r="D11" s="50" t="s">
        <v>4864</v>
      </c>
    </row>
    <row r="12" spans="1:4" ht="31.5" x14ac:dyDescent="0.25">
      <c r="A12" s="58"/>
      <c r="B12" s="55">
        <v>106201990102</v>
      </c>
      <c r="C12" s="50" t="s">
        <v>12</v>
      </c>
      <c r="D12" s="50" t="s">
        <v>4856</v>
      </c>
    </row>
    <row r="13" spans="1:4" ht="31.5" x14ac:dyDescent="0.25">
      <c r="A13" s="58"/>
      <c r="B13" s="55">
        <v>106201990103</v>
      </c>
      <c r="C13" s="50" t="s">
        <v>13</v>
      </c>
      <c r="D13" s="50" t="s">
        <v>4865</v>
      </c>
    </row>
    <row r="14" spans="1:4" ht="30.75" customHeight="1" x14ac:dyDescent="0.25">
      <c r="A14" s="58"/>
      <c r="B14" s="55">
        <v>106201990104</v>
      </c>
      <c r="C14" s="50" t="s">
        <v>14</v>
      </c>
      <c r="D14" s="50" t="s">
        <v>4866</v>
      </c>
    </row>
    <row r="15" spans="1:4" ht="31.5" x14ac:dyDescent="0.25">
      <c r="A15" s="58"/>
      <c r="B15" s="55">
        <v>106201990105</v>
      </c>
      <c r="C15" s="50" t="s">
        <v>15</v>
      </c>
      <c r="D15" s="50" t="s">
        <v>4867</v>
      </c>
    </row>
    <row r="16" spans="1:4" ht="31.5" x14ac:dyDescent="0.25">
      <c r="A16" s="58"/>
      <c r="B16" s="55">
        <v>106201990106</v>
      </c>
      <c r="C16" s="50" t="s">
        <v>16</v>
      </c>
      <c r="D16" s="50" t="s">
        <v>4868</v>
      </c>
    </row>
    <row r="17" spans="1:4" ht="31.5" x14ac:dyDescent="0.25">
      <c r="A17" s="58"/>
      <c r="B17" s="55">
        <v>106201990107</v>
      </c>
      <c r="C17" s="50" t="s">
        <v>17</v>
      </c>
      <c r="D17" s="50" t="s">
        <v>4869</v>
      </c>
    </row>
    <row r="18" spans="1:4" ht="31.5" x14ac:dyDescent="0.25">
      <c r="A18" s="58"/>
      <c r="B18" s="55">
        <v>106202021101</v>
      </c>
      <c r="C18" s="50" t="s">
        <v>18</v>
      </c>
      <c r="D18" s="50" t="s">
        <v>4826</v>
      </c>
    </row>
    <row r="19" spans="1:4" ht="31.5" x14ac:dyDescent="0.25">
      <c r="A19" s="58"/>
      <c r="B19" s="55">
        <v>106202021102</v>
      </c>
      <c r="C19" s="50" t="s">
        <v>19</v>
      </c>
      <c r="D19" s="50" t="s">
        <v>4827</v>
      </c>
    </row>
    <row r="20" spans="1:4" ht="31.5" x14ac:dyDescent="0.25">
      <c r="A20" s="58"/>
      <c r="B20" s="55">
        <v>106202021103</v>
      </c>
      <c r="C20" s="50" t="s">
        <v>20</v>
      </c>
      <c r="D20" s="50" t="s">
        <v>4828</v>
      </c>
    </row>
    <row r="21" spans="1:4" ht="31.5" x14ac:dyDescent="0.25">
      <c r="A21" s="58"/>
      <c r="B21" s="55">
        <v>106202021104</v>
      </c>
      <c r="C21" s="50" t="s">
        <v>21</v>
      </c>
      <c r="D21" s="50" t="s">
        <v>4829</v>
      </c>
    </row>
    <row r="22" spans="1:4" ht="31.5" x14ac:dyDescent="0.25">
      <c r="A22" s="58"/>
      <c r="B22" s="55">
        <v>106202021105</v>
      </c>
      <c r="C22" s="50" t="s">
        <v>22</v>
      </c>
      <c r="D22" s="50" t="s">
        <v>4830</v>
      </c>
    </row>
    <row r="23" spans="1:4" ht="31.5" x14ac:dyDescent="0.25">
      <c r="A23" s="58"/>
      <c r="B23" s="55">
        <v>106202021106</v>
      </c>
      <c r="C23" s="50" t="s">
        <v>23</v>
      </c>
      <c r="D23" s="50" t="s">
        <v>4831</v>
      </c>
    </row>
    <row r="24" spans="1:4" ht="31.5" x14ac:dyDescent="0.25">
      <c r="A24" s="58"/>
      <c r="B24" s="55">
        <v>106202021107</v>
      </c>
      <c r="C24" s="50" t="s">
        <v>24</v>
      </c>
      <c r="D24" s="50" t="s">
        <v>4832</v>
      </c>
    </row>
    <row r="25" spans="1:4" ht="31.5" x14ac:dyDescent="0.25">
      <c r="A25" s="58"/>
      <c r="B25" s="55">
        <v>106202029101</v>
      </c>
      <c r="C25" s="50" t="s">
        <v>25</v>
      </c>
      <c r="D25" s="50" t="s">
        <v>4833</v>
      </c>
    </row>
    <row r="26" spans="1:4" ht="31.5" x14ac:dyDescent="0.25">
      <c r="A26" s="58"/>
      <c r="B26" s="55">
        <v>106202029102</v>
      </c>
      <c r="C26" s="50" t="s">
        <v>26</v>
      </c>
      <c r="D26" s="50" t="s">
        <v>4834</v>
      </c>
    </row>
    <row r="27" spans="1:4" ht="31.5" x14ac:dyDescent="0.25">
      <c r="A27" s="58"/>
      <c r="B27" s="55">
        <v>106202029103</v>
      </c>
      <c r="C27" s="50" t="s">
        <v>27</v>
      </c>
      <c r="D27" s="50" t="s">
        <v>4835</v>
      </c>
    </row>
    <row r="28" spans="1:4" ht="31.5" x14ac:dyDescent="0.25">
      <c r="A28" s="58"/>
      <c r="B28" s="55">
        <v>106202029104</v>
      </c>
      <c r="C28" s="50" t="s">
        <v>28</v>
      </c>
      <c r="D28" s="50" t="s">
        <v>29</v>
      </c>
    </row>
    <row r="29" spans="1:4" ht="31.5" x14ac:dyDescent="0.25">
      <c r="A29" s="58"/>
      <c r="B29" s="55">
        <v>106202029105</v>
      </c>
      <c r="C29" s="50" t="s">
        <v>30</v>
      </c>
      <c r="D29" s="50" t="s">
        <v>4836</v>
      </c>
    </row>
    <row r="30" spans="1:4" ht="31.5" x14ac:dyDescent="0.25">
      <c r="A30" s="58"/>
      <c r="B30" s="55">
        <v>106202029106</v>
      </c>
      <c r="C30" s="50" t="s">
        <v>31</v>
      </c>
      <c r="D30" s="50" t="s">
        <v>4837</v>
      </c>
    </row>
    <row r="31" spans="1:4" ht="31.5" x14ac:dyDescent="0.25">
      <c r="A31" s="58"/>
      <c r="B31" s="55">
        <v>106202029107</v>
      </c>
      <c r="C31" s="50" t="s">
        <v>32</v>
      </c>
      <c r="D31" s="50" t="s">
        <v>4838</v>
      </c>
    </row>
    <row r="32" spans="1:4" ht="31.5" x14ac:dyDescent="0.25">
      <c r="A32" s="58"/>
      <c r="B32" s="55">
        <v>106209090101</v>
      </c>
      <c r="C32" s="50" t="s">
        <v>33</v>
      </c>
      <c r="D32" s="50" t="s">
        <v>4839</v>
      </c>
    </row>
    <row r="33" spans="1:4" ht="31.5" x14ac:dyDescent="0.25">
      <c r="A33" s="58"/>
      <c r="B33" s="55">
        <v>106209090102</v>
      </c>
      <c r="C33" s="50" t="s">
        <v>34</v>
      </c>
      <c r="D33" s="50" t="s">
        <v>4841</v>
      </c>
    </row>
    <row r="34" spans="1:4" ht="31.5" x14ac:dyDescent="0.25">
      <c r="A34" s="58"/>
      <c r="B34" s="55">
        <v>106209090103</v>
      </c>
      <c r="C34" s="50" t="s">
        <v>35</v>
      </c>
      <c r="D34" s="50" t="s">
        <v>4840</v>
      </c>
    </row>
    <row r="35" spans="1:4" ht="31.5" x14ac:dyDescent="0.25">
      <c r="A35" s="58"/>
      <c r="B35" s="55">
        <v>106209090104</v>
      </c>
      <c r="C35" s="50" t="s">
        <v>36</v>
      </c>
      <c r="D35" s="50" t="s">
        <v>4843</v>
      </c>
    </row>
    <row r="36" spans="1:4" ht="31.5" x14ac:dyDescent="0.25">
      <c r="A36" s="58"/>
      <c r="B36" s="55">
        <v>106209090105</v>
      </c>
      <c r="C36" s="50" t="s">
        <v>37</v>
      </c>
      <c r="D36" s="50" t="s">
        <v>4842</v>
      </c>
    </row>
    <row r="37" spans="1:4" ht="31.5" x14ac:dyDescent="0.25">
      <c r="A37" s="58"/>
      <c r="B37" s="55">
        <v>106209090106</v>
      </c>
      <c r="C37" s="50" t="s">
        <v>38</v>
      </c>
      <c r="D37" s="50" t="s">
        <v>4844</v>
      </c>
    </row>
    <row r="38" spans="1:4" ht="31.5" x14ac:dyDescent="0.25">
      <c r="A38" s="58"/>
      <c r="B38" s="55">
        <v>106209090107</v>
      </c>
      <c r="C38" s="50" t="s">
        <v>39</v>
      </c>
      <c r="D38" s="50" t="s">
        <v>4845</v>
      </c>
    </row>
    <row r="39" spans="1:4" ht="31.5" x14ac:dyDescent="0.25">
      <c r="A39" s="58"/>
      <c r="B39" s="55">
        <v>106901110101</v>
      </c>
      <c r="C39" s="50" t="s">
        <v>40</v>
      </c>
      <c r="D39" s="50" t="s">
        <v>4849</v>
      </c>
    </row>
    <row r="40" spans="1:4" ht="31.5" x14ac:dyDescent="0.25">
      <c r="A40" s="58"/>
      <c r="B40" s="55">
        <v>106901110102</v>
      </c>
      <c r="C40" s="50" t="s">
        <v>41</v>
      </c>
      <c r="D40" s="50" t="s">
        <v>4848</v>
      </c>
    </row>
    <row r="41" spans="1:4" ht="31.5" x14ac:dyDescent="0.25">
      <c r="A41" s="58"/>
      <c r="B41" s="55">
        <v>106901110103</v>
      </c>
      <c r="C41" s="50" t="s">
        <v>42</v>
      </c>
      <c r="D41" s="50" t="s">
        <v>4850</v>
      </c>
    </row>
    <row r="42" spans="1:4" ht="31.5" x14ac:dyDescent="0.25">
      <c r="A42" s="58"/>
      <c r="B42" s="55">
        <v>106901110104</v>
      </c>
      <c r="C42" s="50" t="s">
        <v>43</v>
      </c>
      <c r="D42" s="50" t="s">
        <v>4851</v>
      </c>
    </row>
    <row r="43" spans="1:4" ht="31.5" x14ac:dyDescent="0.25">
      <c r="A43" s="58"/>
      <c r="B43" s="55">
        <v>106901110105</v>
      </c>
      <c r="C43" s="50" t="s">
        <v>44</v>
      </c>
      <c r="D43" s="50" t="s">
        <v>4852</v>
      </c>
    </row>
    <row r="44" spans="1:4" ht="31.5" x14ac:dyDescent="0.25">
      <c r="A44" s="58"/>
      <c r="B44" s="55">
        <v>106901190101</v>
      </c>
      <c r="C44" s="50" t="s">
        <v>45</v>
      </c>
      <c r="D44" s="50" t="s">
        <v>4870</v>
      </c>
    </row>
    <row r="45" spans="1:4" ht="31.5" x14ac:dyDescent="0.25">
      <c r="A45" s="58"/>
      <c r="B45" s="55">
        <v>106901190102</v>
      </c>
      <c r="C45" s="50" t="s">
        <v>46</v>
      </c>
      <c r="D45" s="50" t="s">
        <v>4871</v>
      </c>
    </row>
    <row r="46" spans="1:4" ht="31.5" x14ac:dyDescent="0.25">
      <c r="A46" s="58"/>
      <c r="B46" s="55">
        <v>106901190103</v>
      </c>
      <c r="C46" s="50" t="s">
        <v>47</v>
      </c>
      <c r="D46" s="50" t="s">
        <v>4872</v>
      </c>
    </row>
    <row r="47" spans="1:4" ht="31.5" x14ac:dyDescent="0.25">
      <c r="A47" s="58"/>
      <c r="B47" s="55">
        <v>106901190104</v>
      </c>
      <c r="C47" s="50" t="s">
        <v>48</v>
      </c>
      <c r="D47" s="50" t="s">
        <v>4873</v>
      </c>
    </row>
    <row r="48" spans="1:4" ht="31.5" x14ac:dyDescent="0.25">
      <c r="A48" s="58"/>
      <c r="B48" s="55">
        <v>106901190105</v>
      </c>
      <c r="C48" s="50" t="s">
        <v>49</v>
      </c>
      <c r="D48" s="50" t="s">
        <v>4874</v>
      </c>
    </row>
    <row r="49" spans="1:4" ht="31.5" x14ac:dyDescent="0.25">
      <c r="A49" s="58"/>
      <c r="B49" s="55">
        <v>106909010164</v>
      </c>
      <c r="C49" s="50" t="s">
        <v>50</v>
      </c>
      <c r="D49" s="50" t="s">
        <v>4693</v>
      </c>
    </row>
    <row r="50" spans="1:4" ht="31.5" x14ac:dyDescent="0.25">
      <c r="A50" s="58"/>
      <c r="B50" s="55">
        <v>106909010165</v>
      </c>
      <c r="C50" s="50" t="s">
        <v>51</v>
      </c>
      <c r="D50" s="50" t="s">
        <v>4692</v>
      </c>
    </row>
    <row r="51" spans="1:4" ht="31.5" x14ac:dyDescent="0.25">
      <c r="A51" s="58"/>
      <c r="B51" s="55">
        <v>106909010166</v>
      </c>
      <c r="C51" s="50" t="s">
        <v>52</v>
      </c>
      <c r="D51" s="50" t="s">
        <v>4853</v>
      </c>
    </row>
    <row r="52" spans="1:4" ht="31.5" x14ac:dyDescent="0.25">
      <c r="A52" s="58"/>
      <c r="B52" s="55">
        <v>106909010167</v>
      </c>
      <c r="C52" s="50" t="s">
        <v>53</v>
      </c>
      <c r="D52" s="50" t="s">
        <v>4854</v>
      </c>
    </row>
    <row r="53" spans="1:4" ht="31.5" x14ac:dyDescent="0.25">
      <c r="A53" s="58"/>
      <c r="B53" s="55">
        <v>106909010168</v>
      </c>
      <c r="C53" s="50" t="s">
        <v>54</v>
      </c>
      <c r="D53" s="50" t="s">
        <v>4691</v>
      </c>
    </row>
    <row r="54" spans="1:4" ht="31.5" x14ac:dyDescent="0.25">
      <c r="A54" s="58"/>
      <c r="B54" s="55">
        <v>106909010169</v>
      </c>
      <c r="C54" s="50" t="s">
        <v>55</v>
      </c>
      <c r="D54" s="50" t="s">
        <v>4855</v>
      </c>
    </row>
    <row r="55" spans="1:4" ht="52.5" customHeight="1" x14ac:dyDescent="0.25">
      <c r="A55" s="58"/>
      <c r="B55" s="55">
        <v>106909010170</v>
      </c>
      <c r="C55" s="50" t="s">
        <v>56</v>
      </c>
      <c r="D55" s="50" t="s">
        <v>4689</v>
      </c>
    </row>
    <row r="56" spans="1:4" ht="31.5" x14ac:dyDescent="0.25">
      <c r="A56" s="58"/>
      <c r="B56" s="55">
        <v>106909010171</v>
      </c>
      <c r="C56" s="50" t="s">
        <v>57</v>
      </c>
      <c r="D56" s="50" t="s">
        <v>4690</v>
      </c>
    </row>
    <row r="57" spans="1:4" ht="31.5" x14ac:dyDescent="0.25">
      <c r="A57" s="58"/>
      <c r="B57" s="55">
        <v>106909010172</v>
      </c>
      <c r="C57" s="50" t="s">
        <v>58</v>
      </c>
      <c r="D57" s="50" t="s">
        <v>4846</v>
      </c>
    </row>
    <row r="58" spans="1:4" ht="31.5" x14ac:dyDescent="0.25">
      <c r="A58" s="58"/>
      <c r="B58" s="55">
        <v>106909010173</v>
      </c>
      <c r="C58" s="50" t="s">
        <v>59</v>
      </c>
      <c r="D58" s="50" t="s">
        <v>60</v>
      </c>
    </row>
    <row r="59" spans="1:4" ht="31.5" x14ac:dyDescent="0.25">
      <c r="A59" s="58"/>
      <c r="B59" s="55">
        <v>106909090115</v>
      </c>
      <c r="C59" s="50" t="s">
        <v>61</v>
      </c>
      <c r="D59" s="50" t="s">
        <v>4681</v>
      </c>
    </row>
    <row r="60" spans="1:4" ht="31.5" x14ac:dyDescent="0.25">
      <c r="A60" s="58"/>
      <c r="B60" s="55">
        <v>106909090116</v>
      </c>
      <c r="C60" s="50" t="s">
        <v>62</v>
      </c>
      <c r="D60" s="50" t="s">
        <v>4682</v>
      </c>
    </row>
    <row r="61" spans="1:4" ht="31.5" x14ac:dyDescent="0.25">
      <c r="A61" s="58"/>
      <c r="B61" s="55">
        <v>106909090117</v>
      </c>
      <c r="C61" s="50" t="s">
        <v>63</v>
      </c>
      <c r="D61" s="50" t="s">
        <v>4683</v>
      </c>
    </row>
    <row r="62" spans="1:4" ht="31.5" x14ac:dyDescent="0.25">
      <c r="A62" s="58"/>
      <c r="B62" s="55">
        <v>106909090118</v>
      </c>
      <c r="C62" s="50" t="s">
        <v>64</v>
      </c>
      <c r="D62" s="50" t="s">
        <v>4684</v>
      </c>
    </row>
    <row r="63" spans="1:4" ht="31.5" x14ac:dyDescent="0.25">
      <c r="A63" s="58"/>
      <c r="B63" s="55">
        <v>106909090119</v>
      </c>
      <c r="C63" s="50" t="s">
        <v>65</v>
      </c>
      <c r="D63" s="50" t="s">
        <v>4685</v>
      </c>
    </row>
    <row r="64" spans="1:4" ht="31.5" x14ac:dyDescent="0.25">
      <c r="A64" s="58"/>
      <c r="B64" s="55">
        <v>106909090120</v>
      </c>
      <c r="C64" s="50" t="s">
        <v>66</v>
      </c>
      <c r="D64" s="50" t="s">
        <v>67</v>
      </c>
    </row>
    <row r="65" spans="1:4" ht="31.5" x14ac:dyDescent="0.25">
      <c r="A65" s="58"/>
      <c r="B65" s="55">
        <v>106909090121</v>
      </c>
      <c r="C65" s="50" t="s">
        <v>68</v>
      </c>
      <c r="D65" s="50" t="s">
        <v>4686</v>
      </c>
    </row>
    <row r="66" spans="1:4" ht="31.5" x14ac:dyDescent="0.25">
      <c r="A66" s="58"/>
      <c r="B66" s="55">
        <v>106909090122</v>
      </c>
      <c r="C66" s="50" t="s">
        <v>69</v>
      </c>
      <c r="D66" s="50" t="s">
        <v>4687</v>
      </c>
    </row>
    <row r="67" spans="1:4" ht="31.5" x14ac:dyDescent="0.25">
      <c r="A67" s="58"/>
      <c r="B67" s="55">
        <v>106909090123</v>
      </c>
      <c r="C67" s="50" t="s">
        <v>70</v>
      </c>
      <c r="D67" s="50" t="s">
        <v>4686</v>
      </c>
    </row>
    <row r="68" spans="1:4" ht="31.5" x14ac:dyDescent="0.25">
      <c r="A68" s="58"/>
      <c r="B68" s="55">
        <v>106909090124</v>
      </c>
      <c r="C68" s="50" t="s">
        <v>71</v>
      </c>
      <c r="D68" s="50" t="s">
        <v>4688</v>
      </c>
    </row>
    <row r="69" spans="1:4" ht="31.5" x14ac:dyDescent="0.25">
      <c r="A69" s="58"/>
      <c r="B69" s="55">
        <v>301110010101</v>
      </c>
      <c r="C69" s="50" t="s">
        <v>72</v>
      </c>
      <c r="D69" s="50" t="s">
        <v>4847</v>
      </c>
    </row>
    <row r="70" spans="1:4" ht="31.5" x14ac:dyDescent="0.25">
      <c r="A70" s="58"/>
      <c r="B70" s="55">
        <v>301110010102</v>
      </c>
      <c r="C70" s="50" t="s">
        <v>73</v>
      </c>
      <c r="D70" s="50" t="s">
        <v>4676</v>
      </c>
    </row>
    <row r="71" spans="1:4" ht="31.5" x14ac:dyDescent="0.25">
      <c r="A71" s="58"/>
      <c r="B71" s="55">
        <v>301110010103</v>
      </c>
      <c r="C71" s="50" t="s">
        <v>74</v>
      </c>
      <c r="D71" s="50" t="s">
        <v>4672</v>
      </c>
    </row>
    <row r="72" spans="1:4" ht="31.5" x14ac:dyDescent="0.25">
      <c r="A72" s="58"/>
      <c r="B72" s="55">
        <v>301110020101</v>
      </c>
      <c r="C72" s="50" t="s">
        <v>75</v>
      </c>
      <c r="D72" s="50" t="s">
        <v>4680</v>
      </c>
    </row>
    <row r="73" spans="1:4" ht="31.5" x14ac:dyDescent="0.25">
      <c r="A73" s="58"/>
      <c r="B73" s="55">
        <v>301110020102</v>
      </c>
      <c r="C73" s="50" t="s">
        <v>76</v>
      </c>
      <c r="D73" s="50" t="s">
        <v>4675</v>
      </c>
    </row>
    <row r="74" spans="1:4" ht="31.5" x14ac:dyDescent="0.25">
      <c r="A74" s="58"/>
      <c r="B74" s="55">
        <v>301110020103</v>
      </c>
      <c r="C74" s="50" t="s">
        <v>77</v>
      </c>
      <c r="D74" s="50" t="s">
        <v>4806</v>
      </c>
    </row>
    <row r="75" spans="1:4" ht="31.5" x14ac:dyDescent="0.25">
      <c r="A75" s="58"/>
      <c r="B75" s="55">
        <v>301110090101</v>
      </c>
      <c r="C75" s="50" t="s">
        <v>78</v>
      </c>
      <c r="D75" s="50" t="s">
        <v>4807</v>
      </c>
    </row>
    <row r="76" spans="1:4" ht="31.5" x14ac:dyDescent="0.25">
      <c r="A76" s="58"/>
      <c r="B76" s="55">
        <v>301110090102</v>
      </c>
      <c r="C76" s="50" t="s">
        <v>79</v>
      </c>
      <c r="D76" s="50" t="s">
        <v>4808</v>
      </c>
    </row>
    <row r="77" spans="1:4" ht="31.5" x14ac:dyDescent="0.25">
      <c r="A77" s="58"/>
      <c r="B77" s="55">
        <v>301110090103</v>
      </c>
      <c r="C77" s="50" t="s">
        <v>80</v>
      </c>
      <c r="D77" s="50" t="s">
        <v>4809</v>
      </c>
    </row>
    <row r="78" spans="1:4" ht="31.5" x14ac:dyDescent="0.25">
      <c r="A78" s="58"/>
      <c r="B78" s="55">
        <v>301190010101</v>
      </c>
      <c r="C78" s="50" t="s">
        <v>81</v>
      </c>
      <c r="D78" s="50" t="s">
        <v>4674</v>
      </c>
    </row>
    <row r="79" spans="1:4" ht="31.5" x14ac:dyDescent="0.25">
      <c r="A79" s="58"/>
      <c r="B79" s="55">
        <v>301190010102</v>
      </c>
      <c r="C79" s="50" t="s">
        <v>82</v>
      </c>
      <c r="D79" s="50" t="s">
        <v>4673</v>
      </c>
    </row>
    <row r="80" spans="1:4" ht="31.5" x14ac:dyDescent="0.25">
      <c r="A80" s="58"/>
      <c r="B80" s="55">
        <v>301190010103</v>
      </c>
      <c r="C80" s="50" t="s">
        <v>83</v>
      </c>
      <c r="D80" s="50" t="s">
        <v>4672</v>
      </c>
    </row>
    <row r="81" spans="1:4" ht="31.5" x14ac:dyDescent="0.25">
      <c r="A81" s="58"/>
      <c r="B81" s="55">
        <v>301190020101</v>
      </c>
      <c r="C81" s="50" t="s">
        <v>84</v>
      </c>
      <c r="D81" s="50" t="s">
        <v>4671</v>
      </c>
    </row>
    <row r="82" spans="1:4" ht="31.5" x14ac:dyDescent="0.25">
      <c r="A82" s="58"/>
      <c r="B82" s="55">
        <v>301190020102</v>
      </c>
      <c r="C82" s="50" t="s">
        <v>85</v>
      </c>
      <c r="D82" s="50" t="s">
        <v>4670</v>
      </c>
    </row>
    <row r="83" spans="1:4" ht="31.5" x14ac:dyDescent="0.25">
      <c r="A83" s="58"/>
      <c r="B83" s="55">
        <v>301190020103</v>
      </c>
      <c r="C83" s="50" t="s">
        <v>86</v>
      </c>
      <c r="D83" s="50" t="s">
        <v>4810</v>
      </c>
    </row>
    <row r="84" spans="1:4" ht="31.5" x14ac:dyDescent="0.25">
      <c r="A84" s="58"/>
      <c r="B84" s="55">
        <v>301190090101</v>
      </c>
      <c r="C84" s="50" t="s">
        <v>87</v>
      </c>
      <c r="D84" s="50" t="s">
        <v>4811</v>
      </c>
    </row>
    <row r="85" spans="1:4" ht="31.5" x14ac:dyDescent="0.25">
      <c r="A85" s="58"/>
      <c r="B85" s="55">
        <v>301190090102</v>
      </c>
      <c r="C85" s="50" t="s">
        <v>88</v>
      </c>
      <c r="D85" s="50" t="s">
        <v>4812</v>
      </c>
    </row>
    <row r="86" spans="1:4" ht="31.5" x14ac:dyDescent="0.25">
      <c r="A86" s="58"/>
      <c r="B86" s="55">
        <v>301190090103</v>
      </c>
      <c r="C86" s="50" t="s">
        <v>89</v>
      </c>
      <c r="D86" s="50" t="s">
        <v>4813</v>
      </c>
    </row>
    <row r="87" spans="1:4" ht="47.25" x14ac:dyDescent="0.25">
      <c r="A87" s="58"/>
      <c r="B87" s="55">
        <v>301911000999</v>
      </c>
      <c r="C87" s="50" t="s">
        <v>90</v>
      </c>
      <c r="D87" s="50" t="s">
        <v>4679</v>
      </c>
    </row>
    <row r="88" spans="1:4" ht="47.25" x14ac:dyDescent="0.25">
      <c r="A88" s="58"/>
      <c r="B88" s="55">
        <v>301919000999</v>
      </c>
      <c r="C88" s="50" t="s">
        <v>91</v>
      </c>
      <c r="D88" s="50" t="s">
        <v>4814</v>
      </c>
    </row>
    <row r="89" spans="1:4" ht="15.75" x14ac:dyDescent="0.25">
      <c r="A89" s="58"/>
      <c r="B89" s="55">
        <v>301921010999</v>
      </c>
      <c r="C89" s="50" t="s">
        <v>92</v>
      </c>
      <c r="D89" s="50" t="s">
        <v>93</v>
      </c>
    </row>
    <row r="90" spans="1:4" ht="15.75" x14ac:dyDescent="0.25">
      <c r="A90" s="58"/>
      <c r="B90" s="55">
        <v>301921020999</v>
      </c>
      <c r="C90" s="50" t="s">
        <v>94</v>
      </c>
      <c r="D90" s="50" t="s">
        <v>4667</v>
      </c>
    </row>
    <row r="91" spans="1:4" ht="31.5" x14ac:dyDescent="0.25">
      <c r="A91" s="58"/>
      <c r="B91" s="55">
        <v>301921090101</v>
      </c>
      <c r="C91" s="50" t="s">
        <v>95</v>
      </c>
      <c r="D91" s="50" t="s">
        <v>4666</v>
      </c>
    </row>
    <row r="92" spans="1:4" ht="31.5" x14ac:dyDescent="0.25">
      <c r="A92" s="58"/>
      <c r="B92" s="55">
        <v>301921090102</v>
      </c>
      <c r="C92" s="50" t="s">
        <v>96</v>
      </c>
      <c r="D92" s="50" t="s">
        <v>4665</v>
      </c>
    </row>
    <row r="93" spans="1:4" ht="15.75" x14ac:dyDescent="0.25">
      <c r="A93" s="58"/>
      <c r="B93" s="55">
        <v>301929010999</v>
      </c>
      <c r="C93" s="50" t="s">
        <v>97</v>
      </c>
      <c r="D93" s="50" t="s">
        <v>4663</v>
      </c>
    </row>
    <row r="94" spans="1:4" ht="15.75" x14ac:dyDescent="0.25">
      <c r="A94" s="58"/>
      <c r="B94" s="55">
        <v>301929020999</v>
      </c>
      <c r="C94" s="50" t="s">
        <v>98</v>
      </c>
      <c r="D94" s="50" t="s">
        <v>4664</v>
      </c>
    </row>
    <row r="95" spans="1:4" ht="31.5" x14ac:dyDescent="0.25">
      <c r="A95" s="58"/>
      <c r="B95" s="55">
        <v>301929090101</v>
      </c>
      <c r="C95" s="50" t="s">
        <v>99</v>
      </c>
      <c r="D95" s="50" t="s">
        <v>4661</v>
      </c>
    </row>
    <row r="96" spans="1:4" ht="31.5" x14ac:dyDescent="0.25">
      <c r="A96" s="58"/>
      <c r="B96" s="55">
        <v>301929090102</v>
      </c>
      <c r="C96" s="50" t="s">
        <v>100</v>
      </c>
      <c r="D96" s="50" t="s">
        <v>4660</v>
      </c>
    </row>
    <row r="97" spans="1:4" ht="31.5" x14ac:dyDescent="0.25">
      <c r="A97" s="58"/>
      <c r="B97" s="55">
        <v>301929090103</v>
      </c>
      <c r="C97" s="50" t="s">
        <v>101</v>
      </c>
      <c r="D97" s="50" t="s">
        <v>4662</v>
      </c>
    </row>
    <row r="98" spans="1:4" ht="15.75" x14ac:dyDescent="0.25">
      <c r="A98" s="58"/>
      <c r="B98" s="55">
        <v>301931010999</v>
      </c>
      <c r="C98" s="50" t="s">
        <v>102</v>
      </c>
      <c r="D98" s="50" t="s">
        <v>103</v>
      </c>
    </row>
    <row r="99" spans="1:4" ht="47.25" x14ac:dyDescent="0.25">
      <c r="A99" s="58"/>
      <c r="B99" s="55">
        <v>301931090999</v>
      </c>
      <c r="C99" s="50" t="s">
        <v>104</v>
      </c>
      <c r="D99" s="50" t="s">
        <v>105</v>
      </c>
    </row>
    <row r="100" spans="1:4" ht="47.25" x14ac:dyDescent="0.25">
      <c r="A100" s="58"/>
      <c r="B100" s="55">
        <v>301939000999</v>
      </c>
      <c r="C100" s="50" t="s">
        <v>106</v>
      </c>
      <c r="D100" s="50" t="s">
        <v>107</v>
      </c>
    </row>
    <row r="101" spans="1:4" ht="15.75" x14ac:dyDescent="0.25">
      <c r="A101" s="58"/>
      <c r="B101" s="55">
        <v>301941000999</v>
      </c>
      <c r="C101" s="50" t="s">
        <v>108</v>
      </c>
      <c r="D101" s="50" t="s">
        <v>4659</v>
      </c>
    </row>
    <row r="102" spans="1:4" ht="15.75" x14ac:dyDescent="0.25">
      <c r="A102" s="58"/>
      <c r="B102" s="55">
        <v>301949100999</v>
      </c>
      <c r="C102" s="50" t="s">
        <v>109</v>
      </c>
      <c r="D102" s="50" t="s">
        <v>4658</v>
      </c>
    </row>
    <row r="103" spans="1:4" ht="15.75" x14ac:dyDescent="0.25">
      <c r="A103" s="58"/>
      <c r="B103" s="55">
        <v>301949200999</v>
      </c>
      <c r="C103" s="50" t="s">
        <v>110</v>
      </c>
      <c r="D103" s="50" t="s">
        <v>4657</v>
      </c>
    </row>
    <row r="104" spans="1:4" ht="31.5" x14ac:dyDescent="0.25">
      <c r="A104" s="58"/>
      <c r="B104" s="55">
        <v>301951000999</v>
      </c>
      <c r="C104" s="50" t="s">
        <v>111</v>
      </c>
      <c r="D104" s="50" t="s">
        <v>4656</v>
      </c>
    </row>
    <row r="105" spans="1:4" ht="31.5" x14ac:dyDescent="0.25">
      <c r="A105" s="58"/>
      <c r="B105" s="55">
        <v>301959000999</v>
      </c>
      <c r="C105" s="50" t="s">
        <v>112</v>
      </c>
      <c r="D105" s="50" t="s">
        <v>113</v>
      </c>
    </row>
    <row r="106" spans="1:4" ht="31.5" x14ac:dyDescent="0.25">
      <c r="A106" s="58"/>
      <c r="B106" s="55">
        <v>301991100101</v>
      </c>
      <c r="C106" s="50" t="s">
        <v>114</v>
      </c>
      <c r="D106" s="50" t="s">
        <v>4655</v>
      </c>
    </row>
    <row r="107" spans="1:4" ht="31.5" x14ac:dyDescent="0.25">
      <c r="A107" s="58"/>
      <c r="B107" s="55">
        <v>301991100102</v>
      </c>
      <c r="C107" s="50" t="s">
        <v>115</v>
      </c>
      <c r="D107" s="50" t="s">
        <v>4654</v>
      </c>
    </row>
    <row r="108" spans="1:4" ht="15.75" x14ac:dyDescent="0.25">
      <c r="A108" s="58"/>
      <c r="B108" s="55">
        <v>301991200999</v>
      </c>
      <c r="C108" s="50" t="s">
        <v>116</v>
      </c>
      <c r="D108" s="50" t="s">
        <v>117</v>
      </c>
    </row>
    <row r="109" spans="1:4" ht="31.5" x14ac:dyDescent="0.25">
      <c r="A109" s="58"/>
      <c r="B109" s="55">
        <v>301991910101</v>
      </c>
      <c r="C109" s="50" t="s">
        <v>118</v>
      </c>
      <c r="D109" s="50" t="s">
        <v>119</v>
      </c>
    </row>
    <row r="110" spans="1:4" ht="31.5" x14ac:dyDescent="0.25">
      <c r="A110" s="58"/>
      <c r="B110" s="55">
        <v>301991910102</v>
      </c>
      <c r="C110" s="50" t="s">
        <v>120</v>
      </c>
      <c r="D110" s="50" t="s">
        <v>4653</v>
      </c>
    </row>
    <row r="111" spans="1:4" ht="31.5" x14ac:dyDescent="0.25">
      <c r="A111" s="58"/>
      <c r="B111" s="55">
        <v>301991910103</v>
      </c>
      <c r="C111" s="50" t="s">
        <v>121</v>
      </c>
      <c r="D111" s="50" t="s">
        <v>4652</v>
      </c>
    </row>
    <row r="112" spans="1:4" ht="31.5" x14ac:dyDescent="0.25">
      <c r="A112" s="58"/>
      <c r="B112" s="55">
        <v>301991910104</v>
      </c>
      <c r="C112" s="50" t="s">
        <v>122</v>
      </c>
      <c r="D112" s="50" t="s">
        <v>4651</v>
      </c>
    </row>
    <row r="113" spans="1:4" ht="31.5" x14ac:dyDescent="0.25">
      <c r="A113" s="58"/>
      <c r="B113" s="55">
        <v>301991990101</v>
      </c>
      <c r="C113" s="50" t="s">
        <v>123</v>
      </c>
      <c r="D113" s="50" t="s">
        <v>4815</v>
      </c>
    </row>
    <row r="114" spans="1:4" ht="31.5" x14ac:dyDescent="0.25">
      <c r="A114" s="58"/>
      <c r="B114" s="55">
        <v>301991990102</v>
      </c>
      <c r="C114" s="50" t="s">
        <v>124</v>
      </c>
      <c r="D114" s="50" t="s">
        <v>4816</v>
      </c>
    </row>
    <row r="115" spans="1:4" ht="31.5" x14ac:dyDescent="0.25">
      <c r="A115" s="58"/>
      <c r="B115" s="55">
        <v>301991990103</v>
      </c>
      <c r="C115" s="50" t="s">
        <v>125</v>
      </c>
      <c r="D115" s="50" t="s">
        <v>4817</v>
      </c>
    </row>
    <row r="116" spans="1:4" ht="31.5" x14ac:dyDescent="0.25">
      <c r="A116" s="58"/>
      <c r="B116" s="55">
        <v>301991990104</v>
      </c>
      <c r="C116" s="50" t="s">
        <v>126</v>
      </c>
      <c r="D116" s="50" t="s">
        <v>4818</v>
      </c>
    </row>
    <row r="117" spans="1:4" ht="31.5" x14ac:dyDescent="0.25">
      <c r="A117" s="58"/>
      <c r="B117" s="55">
        <v>301991990105</v>
      </c>
      <c r="C117" s="50" t="s">
        <v>127</v>
      </c>
      <c r="D117" s="50" t="s">
        <v>4819</v>
      </c>
    </row>
    <row r="118" spans="1:4" ht="31.5" x14ac:dyDescent="0.25">
      <c r="A118" s="58"/>
      <c r="B118" s="55">
        <v>301991990106</v>
      </c>
      <c r="C118" s="50" t="s">
        <v>128</v>
      </c>
      <c r="D118" s="50" t="s">
        <v>4820</v>
      </c>
    </row>
    <row r="119" spans="1:4" ht="31.5" x14ac:dyDescent="0.25">
      <c r="A119" s="58"/>
      <c r="B119" s="55">
        <v>301991990107</v>
      </c>
      <c r="C119" s="50" t="s">
        <v>129</v>
      </c>
      <c r="D119" s="50" t="s">
        <v>4821</v>
      </c>
    </row>
    <row r="120" spans="1:4" ht="31.5" x14ac:dyDescent="0.25">
      <c r="A120" s="58"/>
      <c r="B120" s="55">
        <v>301991990108</v>
      </c>
      <c r="C120" s="50" t="s">
        <v>130</v>
      </c>
      <c r="D120" s="50" t="s">
        <v>4669</v>
      </c>
    </row>
    <row r="121" spans="1:4" ht="31.5" x14ac:dyDescent="0.25">
      <c r="A121" s="58"/>
      <c r="B121" s="55">
        <v>301991990109</v>
      </c>
      <c r="C121" s="50" t="s">
        <v>131</v>
      </c>
      <c r="D121" s="50" t="s">
        <v>4822</v>
      </c>
    </row>
    <row r="122" spans="1:4" ht="31.5" x14ac:dyDescent="0.25">
      <c r="A122" s="58"/>
      <c r="B122" s="55">
        <v>301991990110</v>
      </c>
      <c r="C122" s="50" t="s">
        <v>132</v>
      </c>
      <c r="D122" s="50" t="s">
        <v>4823</v>
      </c>
    </row>
    <row r="123" spans="1:4" ht="31.5" x14ac:dyDescent="0.25">
      <c r="A123" s="58"/>
      <c r="B123" s="55">
        <v>301991990111</v>
      </c>
      <c r="C123" s="50" t="s">
        <v>133</v>
      </c>
      <c r="D123" s="50" t="s">
        <v>4824</v>
      </c>
    </row>
    <row r="124" spans="1:4" ht="31.5" x14ac:dyDescent="0.25">
      <c r="A124" s="58"/>
      <c r="B124" s="55">
        <v>301991990112</v>
      </c>
      <c r="C124" s="50" t="s">
        <v>134</v>
      </c>
      <c r="D124" s="50" t="s">
        <v>4825</v>
      </c>
    </row>
    <row r="125" spans="1:4" ht="31.5" x14ac:dyDescent="0.25">
      <c r="A125" s="58"/>
      <c r="B125" s="55">
        <v>301991990113</v>
      </c>
      <c r="C125" s="50" t="s">
        <v>135</v>
      </c>
      <c r="D125" s="50" t="s">
        <v>136</v>
      </c>
    </row>
    <row r="126" spans="1:4" ht="31.5" x14ac:dyDescent="0.25">
      <c r="A126" s="58"/>
      <c r="B126" s="55">
        <v>301991990114</v>
      </c>
      <c r="C126" s="50" t="s">
        <v>137</v>
      </c>
      <c r="D126" s="50" t="s">
        <v>4735</v>
      </c>
    </row>
    <row r="127" spans="1:4" ht="31.5" x14ac:dyDescent="0.25">
      <c r="A127" s="58"/>
      <c r="B127" s="55">
        <v>301991990115</v>
      </c>
      <c r="C127" s="50" t="s">
        <v>138</v>
      </c>
      <c r="D127" s="50" t="s">
        <v>4736</v>
      </c>
    </row>
    <row r="128" spans="1:4" ht="31.5" x14ac:dyDescent="0.25">
      <c r="A128" s="58"/>
      <c r="B128" s="55">
        <v>301991990116</v>
      </c>
      <c r="C128" s="50" t="s">
        <v>139</v>
      </c>
      <c r="D128" s="50" t="s">
        <v>4650</v>
      </c>
    </row>
    <row r="129" spans="1:4" ht="31.5" x14ac:dyDescent="0.25">
      <c r="A129" s="58"/>
      <c r="B129" s="55">
        <v>301991990117</v>
      </c>
      <c r="C129" s="50" t="s">
        <v>140</v>
      </c>
      <c r="D129" s="50" t="s">
        <v>4737</v>
      </c>
    </row>
    <row r="130" spans="1:4" ht="31.5" x14ac:dyDescent="0.25">
      <c r="A130" s="58"/>
      <c r="B130" s="55">
        <v>301991990118</v>
      </c>
      <c r="C130" s="50" t="s">
        <v>141</v>
      </c>
      <c r="D130" s="50" t="s">
        <v>4738</v>
      </c>
    </row>
    <row r="131" spans="1:4" ht="31.5" x14ac:dyDescent="0.25">
      <c r="A131" s="58"/>
      <c r="B131" s="55">
        <v>301991990119</v>
      </c>
      <c r="C131" s="50" t="s">
        <v>142</v>
      </c>
      <c r="D131" s="50" t="s">
        <v>4737</v>
      </c>
    </row>
    <row r="132" spans="1:4" ht="31.5" x14ac:dyDescent="0.25">
      <c r="A132" s="58"/>
      <c r="B132" s="55">
        <v>301991990120</v>
      </c>
      <c r="C132" s="50" t="s">
        <v>143</v>
      </c>
      <c r="D132" s="50" t="s">
        <v>4739</v>
      </c>
    </row>
    <row r="133" spans="1:4" ht="31.5" x14ac:dyDescent="0.25">
      <c r="A133" s="58"/>
      <c r="B133" s="55">
        <v>301991990121</v>
      </c>
      <c r="C133" s="50" t="s">
        <v>144</v>
      </c>
      <c r="D133" s="50" t="s">
        <v>4740</v>
      </c>
    </row>
    <row r="134" spans="1:4" ht="31.5" x14ac:dyDescent="0.25">
      <c r="A134" s="58"/>
      <c r="B134" s="55">
        <v>301991990122</v>
      </c>
      <c r="C134" s="50" t="s">
        <v>145</v>
      </c>
      <c r="D134" s="50" t="s">
        <v>4741</v>
      </c>
    </row>
    <row r="135" spans="1:4" ht="31.5" x14ac:dyDescent="0.25">
      <c r="A135" s="58"/>
      <c r="B135" s="55">
        <v>301991990123</v>
      </c>
      <c r="C135" s="50" t="s">
        <v>146</v>
      </c>
      <c r="D135" s="50" t="s">
        <v>4740</v>
      </c>
    </row>
    <row r="136" spans="1:4" ht="31.5" x14ac:dyDescent="0.25">
      <c r="A136" s="58"/>
      <c r="B136" s="55">
        <v>301991990124</v>
      </c>
      <c r="C136" s="50" t="s">
        <v>147</v>
      </c>
      <c r="D136" s="50" t="s">
        <v>4742</v>
      </c>
    </row>
    <row r="137" spans="1:4" ht="31.5" x14ac:dyDescent="0.25">
      <c r="A137" s="58"/>
      <c r="B137" s="55">
        <v>301991990125</v>
      </c>
      <c r="C137" s="50" t="s">
        <v>148</v>
      </c>
      <c r="D137" s="50" t="s">
        <v>4743</v>
      </c>
    </row>
    <row r="138" spans="1:4" ht="31.5" x14ac:dyDescent="0.25">
      <c r="A138" s="58"/>
      <c r="B138" s="55">
        <v>301991990126</v>
      </c>
      <c r="C138" s="50" t="s">
        <v>149</v>
      </c>
      <c r="D138" s="50" t="s">
        <v>4744</v>
      </c>
    </row>
    <row r="139" spans="1:4" ht="31.5" x14ac:dyDescent="0.25">
      <c r="A139" s="58"/>
      <c r="B139" s="55">
        <v>301991990127</v>
      </c>
      <c r="C139" s="50" t="s">
        <v>150</v>
      </c>
      <c r="D139" s="50" t="s">
        <v>4745</v>
      </c>
    </row>
    <row r="140" spans="1:4" ht="31.5" x14ac:dyDescent="0.25">
      <c r="A140" s="58"/>
      <c r="B140" s="55">
        <v>301991990128</v>
      </c>
      <c r="C140" s="50" t="s">
        <v>151</v>
      </c>
      <c r="D140" s="50" t="s">
        <v>4746</v>
      </c>
    </row>
    <row r="141" spans="1:4" ht="31.5" x14ac:dyDescent="0.25">
      <c r="A141" s="58"/>
      <c r="B141" s="55">
        <v>301991990129</v>
      </c>
      <c r="C141" s="50" t="s">
        <v>152</v>
      </c>
      <c r="D141" s="50" t="s">
        <v>153</v>
      </c>
    </row>
    <row r="142" spans="1:4" ht="31.5" x14ac:dyDescent="0.25">
      <c r="A142" s="58"/>
      <c r="B142" s="55">
        <v>301991990130</v>
      </c>
      <c r="C142" s="50" t="s">
        <v>154</v>
      </c>
      <c r="D142" s="50" t="s">
        <v>4732</v>
      </c>
    </row>
    <row r="143" spans="1:4" ht="31.5" x14ac:dyDescent="0.25">
      <c r="A143" s="58"/>
      <c r="B143" s="55">
        <v>301991990131</v>
      </c>
      <c r="C143" s="50" t="s">
        <v>155</v>
      </c>
      <c r="D143" s="50" t="s">
        <v>4733</v>
      </c>
    </row>
    <row r="144" spans="1:4" ht="31.5" x14ac:dyDescent="0.25">
      <c r="A144" s="58"/>
      <c r="B144" s="55">
        <v>301991990132</v>
      </c>
      <c r="C144" s="50" t="s">
        <v>156</v>
      </c>
      <c r="D144" s="50" t="s">
        <v>4734</v>
      </c>
    </row>
    <row r="145" spans="1:4" ht="31.5" x14ac:dyDescent="0.25">
      <c r="A145" s="58"/>
      <c r="B145" s="55">
        <v>301991990133</v>
      </c>
      <c r="C145" s="50" t="s">
        <v>157</v>
      </c>
      <c r="D145" s="50" t="s">
        <v>4731</v>
      </c>
    </row>
    <row r="146" spans="1:4" ht="31.5" x14ac:dyDescent="0.25">
      <c r="A146" s="58"/>
      <c r="B146" s="55">
        <v>301991990134</v>
      </c>
      <c r="C146" s="50" t="s">
        <v>158</v>
      </c>
      <c r="D146" s="50" t="s">
        <v>4649</v>
      </c>
    </row>
    <row r="147" spans="1:4" ht="31.5" x14ac:dyDescent="0.25">
      <c r="A147" s="58"/>
      <c r="B147" s="55">
        <v>301991990135</v>
      </c>
      <c r="C147" s="50" t="s">
        <v>159</v>
      </c>
      <c r="D147" s="50" t="s">
        <v>160</v>
      </c>
    </row>
    <row r="148" spans="1:4" ht="31.5" x14ac:dyDescent="0.25">
      <c r="A148" s="58"/>
      <c r="B148" s="55">
        <v>301991990136</v>
      </c>
      <c r="C148" s="50" t="s">
        <v>161</v>
      </c>
      <c r="D148" s="50" t="s">
        <v>4747</v>
      </c>
    </row>
    <row r="149" spans="1:4" ht="31.5" x14ac:dyDescent="0.25">
      <c r="A149" s="58"/>
      <c r="B149" s="55">
        <v>301991990137</v>
      </c>
      <c r="C149" s="50" t="s">
        <v>162</v>
      </c>
      <c r="D149" s="50" t="s">
        <v>4748</v>
      </c>
    </row>
    <row r="150" spans="1:4" ht="31.5" x14ac:dyDescent="0.25">
      <c r="A150" s="58"/>
      <c r="B150" s="55">
        <v>301991990138</v>
      </c>
      <c r="C150" s="50" t="s">
        <v>163</v>
      </c>
      <c r="D150" s="50" t="s">
        <v>4749</v>
      </c>
    </row>
    <row r="151" spans="1:4" ht="31.5" x14ac:dyDescent="0.25">
      <c r="A151" s="58"/>
      <c r="B151" s="55">
        <v>301991990139</v>
      </c>
      <c r="C151" s="50" t="s">
        <v>164</v>
      </c>
      <c r="D151" s="50" t="s">
        <v>4750</v>
      </c>
    </row>
    <row r="152" spans="1:4" ht="15.75" x14ac:dyDescent="0.25">
      <c r="A152" s="58"/>
      <c r="B152" s="55">
        <v>301999100999</v>
      </c>
      <c r="C152" s="50" t="s">
        <v>165</v>
      </c>
      <c r="D152" s="50" t="s">
        <v>4648</v>
      </c>
    </row>
    <row r="153" spans="1:4" ht="31.5" x14ac:dyDescent="0.25">
      <c r="A153" s="58"/>
      <c r="B153" s="55">
        <v>301999200101</v>
      </c>
      <c r="C153" s="50" t="s">
        <v>166</v>
      </c>
      <c r="D153" s="50" t="s">
        <v>4751</v>
      </c>
    </row>
    <row r="154" spans="1:4" ht="31.5" x14ac:dyDescent="0.25">
      <c r="A154" s="58"/>
      <c r="B154" s="55">
        <v>301999200102</v>
      </c>
      <c r="C154" s="50" t="s">
        <v>167</v>
      </c>
      <c r="D154" s="50" t="s">
        <v>4752</v>
      </c>
    </row>
    <row r="155" spans="1:4" ht="31.5" x14ac:dyDescent="0.25">
      <c r="A155" s="58"/>
      <c r="B155" s="55">
        <v>301999200103</v>
      </c>
      <c r="C155" s="50" t="s">
        <v>168</v>
      </c>
      <c r="D155" s="50" t="s">
        <v>4753</v>
      </c>
    </row>
    <row r="156" spans="1:4" ht="15.75" x14ac:dyDescent="0.25">
      <c r="A156" s="58"/>
      <c r="B156" s="55">
        <v>301999310999</v>
      </c>
      <c r="C156" s="50" t="s">
        <v>169</v>
      </c>
      <c r="D156" s="50" t="s">
        <v>170</v>
      </c>
    </row>
    <row r="157" spans="1:4" ht="47.25" x14ac:dyDescent="0.25">
      <c r="A157" s="58"/>
      <c r="B157" s="55">
        <v>301999390999</v>
      </c>
      <c r="C157" s="50" t="s">
        <v>171</v>
      </c>
      <c r="D157" s="50" t="s">
        <v>4647</v>
      </c>
    </row>
    <row r="158" spans="1:4" ht="31.5" x14ac:dyDescent="0.25">
      <c r="A158" s="58"/>
      <c r="B158" s="55">
        <v>301999910101</v>
      </c>
      <c r="C158" s="50" t="s">
        <v>172</v>
      </c>
      <c r="D158" s="50" t="s">
        <v>4646</v>
      </c>
    </row>
    <row r="159" spans="1:4" ht="31.5" x14ac:dyDescent="0.25">
      <c r="A159" s="58"/>
      <c r="B159" s="55">
        <v>301999910102</v>
      </c>
      <c r="C159" s="50" t="s">
        <v>173</v>
      </c>
      <c r="D159" s="50" t="s">
        <v>4645</v>
      </c>
    </row>
    <row r="160" spans="1:4" ht="31.5" x14ac:dyDescent="0.25">
      <c r="A160" s="58"/>
      <c r="B160" s="55">
        <v>301999910103</v>
      </c>
      <c r="C160" s="50" t="s">
        <v>174</v>
      </c>
      <c r="D160" s="50" t="s">
        <v>4644</v>
      </c>
    </row>
    <row r="161" spans="1:4" ht="31.5" x14ac:dyDescent="0.25">
      <c r="A161" s="58"/>
      <c r="B161" s="55">
        <v>301999910104</v>
      </c>
      <c r="C161" s="50" t="s">
        <v>175</v>
      </c>
      <c r="D161" s="50" t="s">
        <v>4668</v>
      </c>
    </row>
    <row r="162" spans="1:4" ht="31.5" x14ac:dyDescent="0.25">
      <c r="A162" s="58"/>
      <c r="B162" s="55">
        <v>301999990101</v>
      </c>
      <c r="C162" s="50" t="s">
        <v>176</v>
      </c>
      <c r="D162" s="50" t="s">
        <v>4700</v>
      </c>
    </row>
    <row r="163" spans="1:4" ht="31.5" x14ac:dyDescent="0.25">
      <c r="A163" s="58"/>
      <c r="B163" s="55">
        <v>301999990102</v>
      </c>
      <c r="C163" s="50" t="s">
        <v>177</v>
      </c>
      <c r="D163" s="50" t="s">
        <v>4701</v>
      </c>
    </row>
    <row r="164" spans="1:4" ht="31.5" x14ac:dyDescent="0.25">
      <c r="A164" s="58"/>
      <c r="B164" s="55">
        <v>301999990103</v>
      </c>
      <c r="C164" s="50" t="s">
        <v>178</v>
      </c>
      <c r="D164" s="50" t="s">
        <v>4702</v>
      </c>
    </row>
    <row r="165" spans="1:4" ht="31.5" x14ac:dyDescent="0.25">
      <c r="A165" s="58"/>
      <c r="B165" s="55">
        <v>301999990104</v>
      </c>
      <c r="C165" s="50" t="s">
        <v>179</v>
      </c>
      <c r="D165" s="50" t="s">
        <v>4700</v>
      </c>
    </row>
    <row r="166" spans="1:4" ht="31.5" x14ac:dyDescent="0.25">
      <c r="A166" s="58"/>
      <c r="B166" s="55">
        <v>301999990105</v>
      </c>
      <c r="C166" s="50" t="s">
        <v>180</v>
      </c>
      <c r="D166" s="50" t="s">
        <v>4703</v>
      </c>
    </row>
    <row r="167" spans="1:4" ht="31.5" x14ac:dyDescent="0.25">
      <c r="A167" s="58"/>
      <c r="B167" s="55">
        <v>301999990106</v>
      </c>
      <c r="C167" s="50" t="s">
        <v>181</v>
      </c>
      <c r="D167" s="50" t="s">
        <v>4704</v>
      </c>
    </row>
    <row r="168" spans="1:4" ht="31.5" x14ac:dyDescent="0.25">
      <c r="A168" s="58"/>
      <c r="B168" s="55">
        <v>301999990107</v>
      </c>
      <c r="C168" s="50" t="s">
        <v>182</v>
      </c>
      <c r="D168" s="50" t="s">
        <v>4705</v>
      </c>
    </row>
    <row r="169" spans="1:4" ht="31.5" x14ac:dyDescent="0.25">
      <c r="A169" s="58"/>
      <c r="B169" s="55">
        <v>301999990108</v>
      </c>
      <c r="C169" s="50" t="s">
        <v>183</v>
      </c>
      <c r="D169" s="50" t="s">
        <v>4706</v>
      </c>
    </row>
    <row r="170" spans="1:4" ht="31.5" x14ac:dyDescent="0.25">
      <c r="A170" s="58"/>
      <c r="B170" s="55">
        <v>301999990109</v>
      </c>
      <c r="C170" s="50" t="s">
        <v>184</v>
      </c>
      <c r="D170" s="50" t="s">
        <v>4707</v>
      </c>
    </row>
    <row r="171" spans="1:4" ht="31.5" x14ac:dyDescent="0.25">
      <c r="A171" s="58"/>
      <c r="B171" s="55">
        <v>301999990110</v>
      </c>
      <c r="C171" s="50" t="s">
        <v>185</v>
      </c>
      <c r="D171" s="50" t="s">
        <v>4708</v>
      </c>
    </row>
    <row r="172" spans="1:4" ht="31.5" x14ac:dyDescent="0.25">
      <c r="A172" s="58"/>
      <c r="B172" s="55">
        <v>301999990111</v>
      </c>
      <c r="C172" s="50" t="s">
        <v>186</v>
      </c>
      <c r="D172" s="50" t="s">
        <v>4709</v>
      </c>
    </row>
    <row r="173" spans="1:4" ht="31.5" x14ac:dyDescent="0.25">
      <c r="A173" s="58"/>
      <c r="B173" s="55">
        <v>301999990112</v>
      </c>
      <c r="C173" s="50" t="s">
        <v>187</v>
      </c>
      <c r="D173" s="50" t="s">
        <v>4643</v>
      </c>
    </row>
    <row r="174" spans="1:4" ht="31.5" x14ac:dyDescent="0.25">
      <c r="A174" s="58"/>
      <c r="B174" s="55">
        <v>301999990113</v>
      </c>
      <c r="C174" s="50" t="s">
        <v>188</v>
      </c>
      <c r="D174" s="50" t="s">
        <v>4710</v>
      </c>
    </row>
    <row r="175" spans="1:4" ht="31.5" x14ac:dyDescent="0.25">
      <c r="A175" s="58"/>
      <c r="B175" s="55">
        <v>301999990114</v>
      </c>
      <c r="C175" s="50" t="s">
        <v>189</v>
      </c>
      <c r="D175" s="50" t="s">
        <v>4711</v>
      </c>
    </row>
    <row r="176" spans="1:4" ht="31.5" x14ac:dyDescent="0.25">
      <c r="A176" s="58"/>
      <c r="B176" s="55">
        <v>301999990115</v>
      </c>
      <c r="C176" s="50" t="s">
        <v>190</v>
      </c>
      <c r="D176" s="50" t="s">
        <v>4712</v>
      </c>
    </row>
    <row r="177" spans="1:4" ht="31.5" x14ac:dyDescent="0.25">
      <c r="A177" s="58"/>
      <c r="B177" s="55">
        <v>301999990116</v>
      </c>
      <c r="C177" s="50" t="s">
        <v>191</v>
      </c>
      <c r="D177" s="50" t="s">
        <v>4713</v>
      </c>
    </row>
    <row r="178" spans="1:4" ht="31.5" x14ac:dyDescent="0.25">
      <c r="A178" s="58"/>
      <c r="B178" s="55">
        <v>301999990117</v>
      </c>
      <c r="C178" s="50" t="s">
        <v>192</v>
      </c>
      <c r="D178" s="50" t="s">
        <v>4642</v>
      </c>
    </row>
    <row r="179" spans="1:4" ht="31.5" x14ac:dyDescent="0.25">
      <c r="A179" s="58"/>
      <c r="B179" s="55">
        <v>301999990118</v>
      </c>
      <c r="C179" s="50" t="s">
        <v>193</v>
      </c>
      <c r="D179" s="50" t="s">
        <v>4754</v>
      </c>
    </row>
    <row r="180" spans="1:4" ht="31.5" x14ac:dyDescent="0.25">
      <c r="A180" s="58"/>
      <c r="B180" s="55">
        <v>301999990119</v>
      </c>
      <c r="C180" s="50" t="s">
        <v>194</v>
      </c>
      <c r="D180" s="50" t="s">
        <v>4641</v>
      </c>
    </row>
    <row r="181" spans="1:4" ht="31.5" x14ac:dyDescent="0.25">
      <c r="A181" s="58"/>
      <c r="B181" s="55">
        <v>301999990120</v>
      </c>
      <c r="C181" s="50" t="s">
        <v>195</v>
      </c>
      <c r="D181" s="50" t="s">
        <v>4714</v>
      </c>
    </row>
    <row r="182" spans="1:4" ht="31.5" x14ac:dyDescent="0.25">
      <c r="A182" s="58"/>
      <c r="B182" s="55">
        <v>301999990121</v>
      </c>
      <c r="C182" s="50" t="s">
        <v>196</v>
      </c>
      <c r="D182" s="50" t="s">
        <v>4715</v>
      </c>
    </row>
    <row r="183" spans="1:4" ht="31.5" x14ac:dyDescent="0.25">
      <c r="A183" s="58"/>
      <c r="B183" s="55">
        <v>301999990122</v>
      </c>
      <c r="C183" s="50" t="s">
        <v>197</v>
      </c>
      <c r="D183" s="50" t="s">
        <v>4714</v>
      </c>
    </row>
    <row r="184" spans="1:4" ht="31.5" x14ac:dyDescent="0.25">
      <c r="A184" s="58"/>
      <c r="B184" s="55">
        <v>301999990123</v>
      </c>
      <c r="C184" s="50" t="s">
        <v>198</v>
      </c>
      <c r="D184" s="50" t="s">
        <v>4716</v>
      </c>
    </row>
    <row r="185" spans="1:4" ht="31.5" x14ac:dyDescent="0.25">
      <c r="A185" s="58"/>
      <c r="B185" s="55">
        <v>301999990124</v>
      </c>
      <c r="C185" s="50" t="s">
        <v>199</v>
      </c>
      <c r="D185" s="50" t="s">
        <v>4714</v>
      </c>
    </row>
    <row r="186" spans="1:4" ht="31.5" x14ac:dyDescent="0.25">
      <c r="A186" s="58"/>
      <c r="B186" s="55">
        <v>301999990125</v>
      </c>
      <c r="C186" s="50" t="s">
        <v>200</v>
      </c>
      <c r="D186" s="50" t="s">
        <v>4717</v>
      </c>
    </row>
    <row r="187" spans="1:4" ht="31.5" x14ac:dyDescent="0.25">
      <c r="A187" s="58"/>
      <c r="B187" s="55">
        <v>301999990126</v>
      </c>
      <c r="C187" s="50" t="s">
        <v>201</v>
      </c>
      <c r="D187" s="50" t="s">
        <v>4718</v>
      </c>
    </row>
    <row r="188" spans="1:4" ht="31.5" x14ac:dyDescent="0.25">
      <c r="A188" s="58"/>
      <c r="B188" s="55">
        <v>301999990127</v>
      </c>
      <c r="C188" s="50" t="s">
        <v>202</v>
      </c>
      <c r="D188" s="50" t="s">
        <v>4714</v>
      </c>
    </row>
    <row r="189" spans="1:4" ht="31.5" x14ac:dyDescent="0.25">
      <c r="A189" s="58"/>
      <c r="B189" s="55">
        <v>301999990128</v>
      </c>
      <c r="C189" s="50" t="s">
        <v>203</v>
      </c>
      <c r="D189" s="50" t="s">
        <v>4706</v>
      </c>
    </row>
    <row r="190" spans="1:4" ht="31.5" x14ac:dyDescent="0.25">
      <c r="A190" s="58"/>
      <c r="B190" s="55">
        <v>301999990129</v>
      </c>
      <c r="C190" s="50" t="s">
        <v>204</v>
      </c>
      <c r="D190" s="50" t="s">
        <v>4719</v>
      </c>
    </row>
    <row r="191" spans="1:4" ht="31.5" x14ac:dyDescent="0.25">
      <c r="A191" s="58"/>
      <c r="B191" s="55">
        <v>301999990130</v>
      </c>
      <c r="C191" s="50" t="s">
        <v>205</v>
      </c>
      <c r="D191" s="50" t="s">
        <v>4720</v>
      </c>
    </row>
    <row r="192" spans="1:4" ht="31.5" x14ac:dyDescent="0.25">
      <c r="A192" s="58"/>
      <c r="B192" s="55">
        <v>301999990131</v>
      </c>
      <c r="C192" s="50" t="s">
        <v>206</v>
      </c>
      <c r="D192" s="50" t="s">
        <v>4721</v>
      </c>
    </row>
    <row r="193" spans="1:4" ht="31.5" x14ac:dyDescent="0.25">
      <c r="A193" s="58"/>
      <c r="B193" s="55">
        <v>301999990132</v>
      </c>
      <c r="C193" s="50" t="s">
        <v>207</v>
      </c>
      <c r="D193" s="50" t="s">
        <v>4722</v>
      </c>
    </row>
    <row r="194" spans="1:4" ht="31.5" x14ac:dyDescent="0.25">
      <c r="A194" s="58"/>
      <c r="B194" s="55">
        <v>301999990133</v>
      </c>
      <c r="C194" s="50" t="s">
        <v>208</v>
      </c>
      <c r="D194" s="50" t="s">
        <v>4723</v>
      </c>
    </row>
    <row r="195" spans="1:4" ht="31.5" x14ac:dyDescent="0.25">
      <c r="A195" s="58"/>
      <c r="B195" s="55">
        <v>301999990134</v>
      </c>
      <c r="C195" s="50" t="s">
        <v>209</v>
      </c>
      <c r="D195" s="50" t="s">
        <v>4640</v>
      </c>
    </row>
    <row r="196" spans="1:4" ht="31.5" x14ac:dyDescent="0.25">
      <c r="A196" s="58"/>
      <c r="B196" s="55">
        <v>301999990135</v>
      </c>
      <c r="C196" s="50" t="s">
        <v>210</v>
      </c>
      <c r="D196" s="50" t="s">
        <v>4725</v>
      </c>
    </row>
    <row r="197" spans="1:4" ht="31.5" x14ac:dyDescent="0.25">
      <c r="A197" s="58"/>
      <c r="B197" s="55">
        <v>301999990136</v>
      </c>
      <c r="C197" s="50" t="s">
        <v>211</v>
      </c>
      <c r="D197" s="50" t="s">
        <v>4724</v>
      </c>
    </row>
    <row r="198" spans="1:4" ht="31.5" x14ac:dyDescent="0.25">
      <c r="A198" s="58"/>
      <c r="B198" s="55">
        <v>301999990137</v>
      </c>
      <c r="C198" s="50" t="s">
        <v>212</v>
      </c>
      <c r="D198" s="50" t="s">
        <v>4726</v>
      </c>
    </row>
    <row r="199" spans="1:4" ht="31.5" x14ac:dyDescent="0.25">
      <c r="A199" s="58"/>
      <c r="B199" s="55">
        <v>301999990138</v>
      </c>
      <c r="C199" s="50" t="s">
        <v>213</v>
      </c>
      <c r="D199" s="50" t="s">
        <v>4727</v>
      </c>
    </row>
    <row r="200" spans="1:4" ht="31.5" x14ac:dyDescent="0.25">
      <c r="A200" s="58"/>
      <c r="B200" s="55">
        <v>301999990139</v>
      </c>
      <c r="C200" s="50" t="s">
        <v>214</v>
      </c>
      <c r="D200" s="50" t="s">
        <v>4728</v>
      </c>
    </row>
    <row r="201" spans="1:4" ht="31.5" x14ac:dyDescent="0.25">
      <c r="A201" s="58"/>
      <c r="B201" s="55">
        <v>301999990140</v>
      </c>
      <c r="C201" s="50" t="s">
        <v>215</v>
      </c>
      <c r="D201" s="50" t="s">
        <v>4755</v>
      </c>
    </row>
    <row r="202" spans="1:4" ht="31.5" x14ac:dyDescent="0.25">
      <c r="A202" s="58"/>
      <c r="B202" s="55">
        <v>301999990141</v>
      </c>
      <c r="C202" s="50" t="s">
        <v>216</v>
      </c>
      <c r="D202" s="50" t="s">
        <v>4729</v>
      </c>
    </row>
    <row r="203" spans="1:4" ht="31.5" x14ac:dyDescent="0.25">
      <c r="A203" s="58"/>
      <c r="B203" s="55">
        <v>301999990142</v>
      </c>
      <c r="C203" s="50" t="s">
        <v>217</v>
      </c>
      <c r="D203" s="50" t="s">
        <v>4730</v>
      </c>
    </row>
    <row r="204" spans="1:4" ht="31.5" x14ac:dyDescent="0.25">
      <c r="A204" s="58"/>
      <c r="B204" s="55">
        <v>301999990143</v>
      </c>
      <c r="C204" s="50" t="s">
        <v>218</v>
      </c>
      <c r="D204" s="50" t="s">
        <v>4756</v>
      </c>
    </row>
    <row r="205" spans="1:4" ht="15.75" x14ac:dyDescent="0.25">
      <c r="A205" s="58"/>
      <c r="B205" s="55">
        <v>306311000999</v>
      </c>
      <c r="C205" s="50" t="s">
        <v>219</v>
      </c>
      <c r="D205" s="50" t="s">
        <v>220</v>
      </c>
    </row>
    <row r="206" spans="1:4" ht="31.5" x14ac:dyDescent="0.25">
      <c r="A206" s="58"/>
      <c r="B206" s="55">
        <v>306319000101</v>
      </c>
      <c r="C206" s="50" t="s">
        <v>221</v>
      </c>
      <c r="D206" s="50" t="s">
        <v>4757</v>
      </c>
    </row>
    <row r="207" spans="1:4" ht="31.5" x14ac:dyDescent="0.25">
      <c r="A207" s="58"/>
      <c r="B207" s="55">
        <v>306319000110</v>
      </c>
      <c r="C207" s="50" t="s">
        <v>222</v>
      </c>
      <c r="D207" s="50" t="s">
        <v>4758</v>
      </c>
    </row>
    <row r="208" spans="1:4" ht="31.5" x14ac:dyDescent="0.25">
      <c r="A208" s="58"/>
      <c r="B208" s="55">
        <v>306321000999</v>
      </c>
      <c r="C208" s="50" t="s">
        <v>223</v>
      </c>
      <c r="D208" s="50" t="s">
        <v>4639</v>
      </c>
    </row>
    <row r="209" spans="1:4" ht="31.5" x14ac:dyDescent="0.25">
      <c r="A209" s="58"/>
      <c r="B209" s="55">
        <v>306329000101</v>
      </c>
      <c r="C209" s="50" t="s">
        <v>224</v>
      </c>
      <c r="D209" s="50" t="s">
        <v>225</v>
      </c>
    </row>
    <row r="210" spans="1:4" ht="31.5" x14ac:dyDescent="0.25">
      <c r="A210" s="58"/>
      <c r="B210" s="55">
        <v>306331000101</v>
      </c>
      <c r="C210" s="50" t="s">
        <v>226</v>
      </c>
      <c r="D210" s="50" t="s">
        <v>4638</v>
      </c>
    </row>
    <row r="211" spans="1:4" ht="31.5" x14ac:dyDescent="0.25">
      <c r="A211" s="58"/>
      <c r="B211" s="55">
        <v>306331000102</v>
      </c>
      <c r="C211" s="50" t="s">
        <v>227</v>
      </c>
      <c r="D211" s="50" t="s">
        <v>4637</v>
      </c>
    </row>
    <row r="212" spans="1:4" ht="31.5" x14ac:dyDescent="0.25">
      <c r="A212" s="58"/>
      <c r="B212" s="55">
        <v>306331000103</v>
      </c>
      <c r="C212" s="50" t="s">
        <v>228</v>
      </c>
      <c r="D212" s="50" t="s">
        <v>4759</v>
      </c>
    </row>
    <row r="213" spans="1:4" ht="31.5" x14ac:dyDescent="0.25">
      <c r="A213" s="58"/>
      <c r="B213" s="55">
        <v>306331000104</v>
      </c>
      <c r="C213" s="50" t="s">
        <v>229</v>
      </c>
      <c r="D213" s="50" t="s">
        <v>4636</v>
      </c>
    </row>
    <row r="214" spans="1:4" ht="31.5" x14ac:dyDescent="0.25">
      <c r="A214" s="58"/>
      <c r="B214" s="55">
        <v>306331000105</v>
      </c>
      <c r="C214" s="50" t="s">
        <v>230</v>
      </c>
      <c r="D214" s="50" t="s">
        <v>4760</v>
      </c>
    </row>
    <row r="215" spans="1:4" ht="31.5" x14ac:dyDescent="0.25">
      <c r="A215" s="58"/>
      <c r="B215" s="55">
        <v>306339100101</v>
      </c>
      <c r="C215" s="50" t="s">
        <v>231</v>
      </c>
      <c r="D215" s="50" t="s">
        <v>4635</v>
      </c>
    </row>
    <row r="216" spans="1:4" ht="31.5" x14ac:dyDescent="0.25">
      <c r="A216" s="58"/>
      <c r="B216" s="55">
        <v>306339200101</v>
      </c>
      <c r="C216" s="50" t="s">
        <v>232</v>
      </c>
      <c r="D216" s="50" t="s">
        <v>4634</v>
      </c>
    </row>
    <row r="217" spans="1:4" ht="47.25" x14ac:dyDescent="0.25">
      <c r="A217" s="58"/>
      <c r="B217" s="55">
        <v>306339910101</v>
      </c>
      <c r="C217" s="50" t="s">
        <v>233</v>
      </c>
      <c r="D217" s="50" t="s">
        <v>4761</v>
      </c>
    </row>
    <row r="218" spans="1:4" ht="47.25" x14ac:dyDescent="0.25">
      <c r="A218" s="58"/>
      <c r="B218" s="55">
        <v>306339910118</v>
      </c>
      <c r="C218" s="50" t="s">
        <v>234</v>
      </c>
      <c r="D218" s="50" t="s">
        <v>4633</v>
      </c>
    </row>
    <row r="219" spans="1:4" ht="47.25" x14ac:dyDescent="0.25">
      <c r="A219" s="58"/>
      <c r="B219" s="55">
        <v>306339910119</v>
      </c>
      <c r="C219" s="50" t="s">
        <v>235</v>
      </c>
      <c r="D219" s="50" t="s">
        <v>236</v>
      </c>
    </row>
    <row r="220" spans="1:4" ht="47.25" x14ac:dyDescent="0.25">
      <c r="A220" s="58"/>
      <c r="B220" s="55">
        <v>306339910120</v>
      </c>
      <c r="C220" s="50" t="s">
        <v>237</v>
      </c>
      <c r="D220" s="50" t="s">
        <v>238</v>
      </c>
    </row>
    <row r="221" spans="1:4" ht="47.25" x14ac:dyDescent="0.25">
      <c r="A221" s="58"/>
      <c r="B221" s="55">
        <v>306339910121</v>
      </c>
      <c r="C221" s="50" t="s">
        <v>239</v>
      </c>
      <c r="D221" s="50" t="s">
        <v>240</v>
      </c>
    </row>
    <row r="222" spans="1:4" ht="31.5" x14ac:dyDescent="0.25">
      <c r="A222" s="58"/>
      <c r="B222" s="55">
        <v>306339990101</v>
      </c>
      <c r="C222" s="50" t="s">
        <v>241</v>
      </c>
      <c r="D222" s="50" t="s">
        <v>4762</v>
      </c>
    </row>
    <row r="223" spans="1:4" ht="31.5" x14ac:dyDescent="0.25">
      <c r="A223" s="58"/>
      <c r="B223" s="55">
        <v>306339990102</v>
      </c>
      <c r="C223" s="50" t="s">
        <v>242</v>
      </c>
      <c r="D223" s="50" t="s">
        <v>4763</v>
      </c>
    </row>
    <row r="224" spans="1:4" ht="31.5" x14ac:dyDescent="0.25">
      <c r="A224" s="58"/>
      <c r="B224" s="55">
        <v>306339990110</v>
      </c>
      <c r="C224" s="50" t="s">
        <v>243</v>
      </c>
      <c r="D224" s="50" t="s">
        <v>4764</v>
      </c>
    </row>
    <row r="225" spans="1:4" ht="31.5" x14ac:dyDescent="0.25">
      <c r="A225" s="58"/>
      <c r="B225" s="55">
        <v>306339990111</v>
      </c>
      <c r="C225" s="50" t="s">
        <v>244</v>
      </c>
      <c r="D225" s="50" t="s">
        <v>4765</v>
      </c>
    </row>
    <row r="226" spans="1:4" ht="15.75" x14ac:dyDescent="0.25">
      <c r="A226" s="58"/>
      <c r="B226" s="55">
        <v>306341000999</v>
      </c>
      <c r="C226" s="50" t="s">
        <v>245</v>
      </c>
      <c r="D226" s="50" t="s">
        <v>246</v>
      </c>
    </row>
    <row r="227" spans="1:4" ht="31.5" x14ac:dyDescent="0.25">
      <c r="A227" s="58"/>
      <c r="B227" s="55">
        <v>306349000101</v>
      </c>
      <c r="C227" s="50" t="s">
        <v>247</v>
      </c>
      <c r="D227" s="50" t="s">
        <v>4766</v>
      </c>
    </row>
    <row r="228" spans="1:4" ht="31.5" x14ac:dyDescent="0.25">
      <c r="A228" s="58"/>
      <c r="B228" s="55">
        <v>306351000101</v>
      </c>
      <c r="C228" s="50" t="s">
        <v>248</v>
      </c>
      <c r="D228" s="50" t="s">
        <v>4699</v>
      </c>
    </row>
    <row r="229" spans="1:4" ht="31.5" x14ac:dyDescent="0.25">
      <c r="A229" s="58"/>
      <c r="B229" s="55">
        <v>306351000102</v>
      </c>
      <c r="C229" s="50" t="s">
        <v>249</v>
      </c>
      <c r="D229" s="50" t="s">
        <v>4698</v>
      </c>
    </row>
    <row r="230" spans="1:4" ht="47.25" x14ac:dyDescent="0.25">
      <c r="A230" s="58"/>
      <c r="B230" s="55">
        <v>306359090104</v>
      </c>
      <c r="C230" s="50" t="s">
        <v>250</v>
      </c>
      <c r="D230" s="50" t="s">
        <v>4767</v>
      </c>
    </row>
    <row r="231" spans="1:4" ht="31.5" x14ac:dyDescent="0.25">
      <c r="A231" s="58"/>
      <c r="B231" s="55">
        <v>306359090107</v>
      </c>
      <c r="C231" s="50" t="s">
        <v>251</v>
      </c>
      <c r="D231" s="50" t="s">
        <v>4768</v>
      </c>
    </row>
    <row r="232" spans="1:4" ht="31.5" x14ac:dyDescent="0.25">
      <c r="A232" s="58"/>
      <c r="B232" s="55">
        <v>306359090110</v>
      </c>
      <c r="C232" s="50" t="s">
        <v>252</v>
      </c>
      <c r="D232" s="50" t="s">
        <v>253</v>
      </c>
    </row>
    <row r="233" spans="1:4" ht="31.5" x14ac:dyDescent="0.25">
      <c r="A233" s="58"/>
      <c r="B233" s="55">
        <v>306361000101</v>
      </c>
      <c r="C233" s="50" t="s">
        <v>254</v>
      </c>
      <c r="D233" s="50" t="s">
        <v>4769</v>
      </c>
    </row>
    <row r="234" spans="1:4" ht="31.5" x14ac:dyDescent="0.25">
      <c r="A234" s="58"/>
      <c r="B234" s="55">
        <v>306361000102</v>
      </c>
      <c r="C234" s="50" t="s">
        <v>255</v>
      </c>
      <c r="D234" s="50" t="s">
        <v>4770</v>
      </c>
    </row>
    <row r="235" spans="1:4" ht="31.5" x14ac:dyDescent="0.25">
      <c r="A235" s="58"/>
      <c r="B235" s="55">
        <v>306361000103</v>
      </c>
      <c r="C235" s="50" t="s">
        <v>256</v>
      </c>
      <c r="D235" s="50" t="s">
        <v>4771</v>
      </c>
    </row>
    <row r="236" spans="1:4" ht="31.5" x14ac:dyDescent="0.25">
      <c r="A236" s="58"/>
      <c r="B236" s="55">
        <v>306361000104</v>
      </c>
      <c r="C236" s="50" t="s">
        <v>257</v>
      </c>
      <c r="D236" s="50" t="s">
        <v>4772</v>
      </c>
    </row>
    <row r="237" spans="1:4" ht="31.5" x14ac:dyDescent="0.25">
      <c r="A237" s="58"/>
      <c r="B237" s="55">
        <v>306361000105</v>
      </c>
      <c r="C237" s="50" t="s">
        <v>258</v>
      </c>
      <c r="D237" s="50" t="s">
        <v>4773</v>
      </c>
    </row>
    <row r="238" spans="1:4" ht="47.25" x14ac:dyDescent="0.25">
      <c r="A238" s="58"/>
      <c r="B238" s="55">
        <v>306369090105</v>
      </c>
      <c r="C238" s="50" t="s">
        <v>259</v>
      </c>
      <c r="D238" s="50" t="s">
        <v>4774</v>
      </c>
    </row>
    <row r="239" spans="1:4" ht="47.25" x14ac:dyDescent="0.25">
      <c r="A239" s="58"/>
      <c r="B239" s="55">
        <v>306369090106</v>
      </c>
      <c r="C239" s="50" t="s">
        <v>260</v>
      </c>
      <c r="D239" s="50" t="s">
        <v>4775</v>
      </c>
    </row>
    <row r="240" spans="1:4" ht="47.25" x14ac:dyDescent="0.25">
      <c r="A240" s="58"/>
      <c r="B240" s="55">
        <v>306369090107</v>
      </c>
      <c r="C240" s="50" t="s">
        <v>261</v>
      </c>
      <c r="D240" s="50" t="s">
        <v>4776</v>
      </c>
    </row>
    <row r="241" spans="1:4" ht="47.25" x14ac:dyDescent="0.25">
      <c r="A241" s="58"/>
      <c r="B241" s="55">
        <v>306369090108</v>
      </c>
      <c r="C241" s="50" t="s">
        <v>262</v>
      </c>
      <c r="D241" s="50" t="s">
        <v>4777</v>
      </c>
    </row>
    <row r="242" spans="1:4" ht="47.25" x14ac:dyDescent="0.25">
      <c r="A242" s="58"/>
      <c r="B242" s="55">
        <v>306369090109</v>
      </c>
      <c r="C242" s="50" t="s">
        <v>263</v>
      </c>
      <c r="D242" s="50" t="s">
        <v>4778</v>
      </c>
    </row>
    <row r="243" spans="1:4" ht="47.25" x14ac:dyDescent="0.25">
      <c r="A243" s="58"/>
      <c r="B243" s="55">
        <v>306369090110</v>
      </c>
      <c r="C243" s="50" t="s">
        <v>264</v>
      </c>
      <c r="D243" s="50" t="s">
        <v>4779</v>
      </c>
    </row>
    <row r="244" spans="1:4" ht="47.25" x14ac:dyDescent="0.25">
      <c r="A244" s="58"/>
      <c r="B244" s="55">
        <v>306369090111</v>
      </c>
      <c r="C244" s="50" t="s">
        <v>265</v>
      </c>
      <c r="D244" s="50" t="s">
        <v>4780</v>
      </c>
    </row>
    <row r="245" spans="1:4" ht="47.25" x14ac:dyDescent="0.25">
      <c r="A245" s="58"/>
      <c r="B245" s="55">
        <v>306369090112</v>
      </c>
      <c r="C245" s="50" t="s">
        <v>266</v>
      </c>
      <c r="D245" s="50" t="s">
        <v>4781</v>
      </c>
    </row>
    <row r="246" spans="1:4" ht="47.25" x14ac:dyDescent="0.25">
      <c r="A246" s="58"/>
      <c r="B246" s="55">
        <v>306369090113</v>
      </c>
      <c r="C246" s="50" t="s">
        <v>267</v>
      </c>
      <c r="D246" s="50" t="s">
        <v>4782</v>
      </c>
    </row>
    <row r="247" spans="1:4" ht="47.25" x14ac:dyDescent="0.25">
      <c r="A247" s="58"/>
      <c r="B247" s="55">
        <v>306369090114</v>
      </c>
      <c r="C247" s="50" t="s">
        <v>268</v>
      </c>
      <c r="D247" s="50" t="s">
        <v>4783</v>
      </c>
    </row>
    <row r="248" spans="1:4" ht="31.5" x14ac:dyDescent="0.25">
      <c r="A248" s="58"/>
      <c r="B248" s="55">
        <v>306391000101</v>
      </c>
      <c r="C248" s="50" t="s">
        <v>269</v>
      </c>
      <c r="D248" s="50" t="s">
        <v>4632</v>
      </c>
    </row>
    <row r="249" spans="1:4" ht="31.5" x14ac:dyDescent="0.25">
      <c r="A249" s="58"/>
      <c r="B249" s="55">
        <v>306391000102</v>
      </c>
      <c r="C249" s="50" t="s">
        <v>270</v>
      </c>
      <c r="D249" s="50" t="s">
        <v>4631</v>
      </c>
    </row>
    <row r="250" spans="1:4" ht="31.5" x14ac:dyDescent="0.25">
      <c r="A250" s="58"/>
      <c r="B250" s="55">
        <v>306391000103</v>
      </c>
      <c r="C250" s="50" t="s">
        <v>271</v>
      </c>
      <c r="D250" s="50" t="s">
        <v>4630</v>
      </c>
    </row>
    <row r="251" spans="1:4" ht="31.5" x14ac:dyDescent="0.25">
      <c r="A251" s="58"/>
      <c r="B251" s="55">
        <v>306391000104</v>
      </c>
      <c r="C251" s="50" t="s">
        <v>272</v>
      </c>
      <c r="D251" s="50" t="s">
        <v>4629</v>
      </c>
    </row>
    <row r="252" spans="1:4" ht="31.5" x14ac:dyDescent="0.25">
      <c r="A252" s="58"/>
      <c r="B252" s="55">
        <v>306391000105</v>
      </c>
      <c r="C252" s="50" t="s">
        <v>273</v>
      </c>
      <c r="D252" s="50" t="s">
        <v>4628</v>
      </c>
    </row>
    <row r="253" spans="1:4" ht="31.5" x14ac:dyDescent="0.25">
      <c r="A253" s="58"/>
      <c r="B253" s="55">
        <v>306391000106</v>
      </c>
      <c r="C253" s="50" t="s">
        <v>274</v>
      </c>
      <c r="D253" s="50" t="s">
        <v>4627</v>
      </c>
    </row>
    <row r="254" spans="1:4" ht="31.5" x14ac:dyDescent="0.25">
      <c r="A254" s="58"/>
      <c r="B254" s="55">
        <v>306391000107</v>
      </c>
      <c r="C254" s="50" t="s">
        <v>275</v>
      </c>
      <c r="D254" s="50" t="s">
        <v>4626</v>
      </c>
    </row>
    <row r="255" spans="1:4" ht="31.5" x14ac:dyDescent="0.25">
      <c r="A255" s="58"/>
      <c r="B255" s="55">
        <v>306391000108</v>
      </c>
      <c r="C255" s="50" t="s">
        <v>276</v>
      </c>
      <c r="D255" s="50" t="s">
        <v>4625</v>
      </c>
    </row>
    <row r="256" spans="1:4" ht="31.5" x14ac:dyDescent="0.25">
      <c r="A256" s="58"/>
      <c r="B256" s="55">
        <v>306399090101</v>
      </c>
      <c r="C256" s="50" t="s">
        <v>277</v>
      </c>
      <c r="D256" s="50" t="s">
        <v>4784</v>
      </c>
    </row>
    <row r="257" spans="1:4" ht="31.5" x14ac:dyDescent="0.25">
      <c r="A257" s="58"/>
      <c r="B257" s="55">
        <v>306399090105</v>
      </c>
      <c r="C257" s="50" t="s">
        <v>278</v>
      </c>
      <c r="D257" s="50" t="s">
        <v>4785</v>
      </c>
    </row>
    <row r="258" spans="1:4" ht="31.5" x14ac:dyDescent="0.25">
      <c r="A258" s="58"/>
      <c r="B258" s="55">
        <v>306399090106</v>
      </c>
      <c r="C258" s="50" t="s">
        <v>279</v>
      </c>
      <c r="D258" s="50" t="s">
        <v>4786</v>
      </c>
    </row>
    <row r="259" spans="1:4" ht="31.5" x14ac:dyDescent="0.25">
      <c r="A259" s="58"/>
      <c r="B259" s="55">
        <v>306399090107</v>
      </c>
      <c r="C259" s="50" t="s">
        <v>280</v>
      </c>
      <c r="D259" s="50" t="s">
        <v>4787</v>
      </c>
    </row>
    <row r="260" spans="1:4" ht="31.5" x14ac:dyDescent="0.25">
      <c r="A260" s="58"/>
      <c r="B260" s="55">
        <v>307119000101</v>
      </c>
      <c r="C260" s="50" t="s">
        <v>281</v>
      </c>
      <c r="D260" s="50" t="s">
        <v>4788</v>
      </c>
    </row>
    <row r="261" spans="1:4" ht="31.5" x14ac:dyDescent="0.25">
      <c r="A261" s="58"/>
      <c r="B261" s="55">
        <v>307211000101</v>
      </c>
      <c r="C261" s="50" t="s">
        <v>282</v>
      </c>
      <c r="D261" s="50" t="s">
        <v>4678</v>
      </c>
    </row>
    <row r="262" spans="1:4" ht="31.5" x14ac:dyDescent="0.25">
      <c r="A262" s="58"/>
      <c r="B262" s="55">
        <v>307211000102</v>
      </c>
      <c r="C262" s="50" t="s">
        <v>283</v>
      </c>
      <c r="D262" s="50" t="s">
        <v>284</v>
      </c>
    </row>
    <row r="263" spans="1:4" ht="47.25" x14ac:dyDescent="0.25">
      <c r="A263" s="58"/>
      <c r="B263" s="55">
        <v>307219100101</v>
      </c>
      <c r="C263" s="50" t="s">
        <v>285</v>
      </c>
      <c r="D263" s="50" t="s">
        <v>4624</v>
      </c>
    </row>
    <row r="264" spans="1:4" ht="47.25" x14ac:dyDescent="0.25">
      <c r="A264" s="58"/>
      <c r="B264" s="55">
        <v>307219900101</v>
      </c>
      <c r="C264" s="50" t="s">
        <v>286</v>
      </c>
      <c r="D264" s="50" t="s">
        <v>4789</v>
      </c>
    </row>
    <row r="265" spans="1:4" ht="15.75" x14ac:dyDescent="0.25">
      <c r="A265" s="58"/>
      <c r="B265" s="55">
        <v>307311000999</v>
      </c>
      <c r="C265" s="50" t="s">
        <v>287</v>
      </c>
      <c r="D265" s="50" t="s">
        <v>4623</v>
      </c>
    </row>
    <row r="266" spans="1:4" ht="15.75" x14ac:dyDescent="0.25">
      <c r="A266" s="58"/>
      <c r="B266" s="55">
        <v>307319090999</v>
      </c>
      <c r="C266" s="50" t="s">
        <v>288</v>
      </c>
      <c r="D266" s="50" t="s">
        <v>289</v>
      </c>
    </row>
    <row r="267" spans="1:4" ht="31.5" x14ac:dyDescent="0.25">
      <c r="A267" s="58"/>
      <c r="B267" s="55">
        <v>307421000101</v>
      </c>
      <c r="C267" s="50" t="s">
        <v>290</v>
      </c>
      <c r="D267" s="50" t="s">
        <v>4622</v>
      </c>
    </row>
    <row r="268" spans="1:4" ht="31.5" x14ac:dyDescent="0.25">
      <c r="A268" s="58"/>
      <c r="B268" s="55">
        <v>307421000102</v>
      </c>
      <c r="C268" s="50" t="s">
        <v>291</v>
      </c>
      <c r="D268" s="50" t="s">
        <v>4621</v>
      </c>
    </row>
    <row r="269" spans="1:4" ht="47.25" x14ac:dyDescent="0.25">
      <c r="A269" s="58"/>
      <c r="B269" s="55">
        <v>307429100101</v>
      </c>
      <c r="C269" s="50" t="s">
        <v>292</v>
      </c>
      <c r="D269" s="50" t="s">
        <v>4790</v>
      </c>
    </row>
    <row r="270" spans="1:4" ht="47.25" x14ac:dyDescent="0.25">
      <c r="A270" s="58"/>
      <c r="B270" s="55">
        <v>307429100102</v>
      </c>
      <c r="C270" s="50" t="s">
        <v>293</v>
      </c>
      <c r="D270" s="50" t="s">
        <v>4791</v>
      </c>
    </row>
    <row r="271" spans="1:4" ht="31.5" x14ac:dyDescent="0.25">
      <c r="A271" s="58"/>
      <c r="B271" s="55">
        <v>307429900101</v>
      </c>
      <c r="C271" s="50" t="s">
        <v>294</v>
      </c>
      <c r="D271" s="50" t="s">
        <v>4792</v>
      </c>
    </row>
    <row r="272" spans="1:4" ht="31.5" x14ac:dyDescent="0.25">
      <c r="A272" s="58"/>
      <c r="B272" s="55">
        <v>307429900102</v>
      </c>
      <c r="C272" s="50" t="s">
        <v>295</v>
      </c>
      <c r="D272" s="50" t="s">
        <v>4793</v>
      </c>
    </row>
    <row r="273" spans="1:4" ht="31.5" x14ac:dyDescent="0.25">
      <c r="A273" s="58"/>
      <c r="B273" s="55">
        <v>307510000101</v>
      </c>
      <c r="C273" s="50" t="s">
        <v>296</v>
      </c>
      <c r="D273" s="50" t="s">
        <v>4620</v>
      </c>
    </row>
    <row r="274" spans="1:4" ht="31.5" x14ac:dyDescent="0.25">
      <c r="A274" s="58"/>
      <c r="B274" s="55">
        <v>307601010101</v>
      </c>
      <c r="C274" s="50" t="s">
        <v>297</v>
      </c>
      <c r="D274" s="50" t="s">
        <v>4619</v>
      </c>
    </row>
    <row r="275" spans="1:4" ht="31.5" x14ac:dyDescent="0.25">
      <c r="A275" s="58"/>
      <c r="B275" s="55">
        <v>307601010102</v>
      </c>
      <c r="C275" s="50" t="s">
        <v>298</v>
      </c>
      <c r="D275" s="50" t="s">
        <v>4618</v>
      </c>
    </row>
    <row r="276" spans="1:4" ht="31.5" x14ac:dyDescent="0.25">
      <c r="A276" s="58"/>
      <c r="B276" s="55">
        <v>307601090101</v>
      </c>
      <c r="C276" s="50" t="s">
        <v>299</v>
      </c>
      <c r="D276" s="50" t="s">
        <v>4617</v>
      </c>
    </row>
    <row r="277" spans="1:4" ht="31.5" x14ac:dyDescent="0.25">
      <c r="A277" s="58"/>
      <c r="B277" s="55">
        <v>307601090102</v>
      </c>
      <c r="C277" s="50" t="s">
        <v>300</v>
      </c>
      <c r="D277" s="50" t="s">
        <v>4616</v>
      </c>
    </row>
    <row r="278" spans="1:4" ht="31.5" x14ac:dyDescent="0.25">
      <c r="A278" s="58"/>
      <c r="B278" s="55">
        <v>307609010101</v>
      </c>
      <c r="C278" s="50" t="s">
        <v>301</v>
      </c>
      <c r="D278" s="50" t="s">
        <v>4574</v>
      </c>
    </row>
    <row r="279" spans="1:4" ht="31.5" x14ac:dyDescent="0.25">
      <c r="A279" s="58"/>
      <c r="B279" s="55">
        <v>307609010102</v>
      </c>
      <c r="C279" s="50" t="s">
        <v>302</v>
      </c>
      <c r="D279" s="50" t="s">
        <v>4615</v>
      </c>
    </row>
    <row r="280" spans="1:4" ht="63" customHeight="1" x14ac:dyDescent="0.25">
      <c r="A280" s="58"/>
      <c r="B280" s="55">
        <v>307609090101</v>
      </c>
      <c r="C280" s="50" t="s">
        <v>303</v>
      </c>
      <c r="D280" s="59" t="s">
        <v>4794</v>
      </c>
    </row>
    <row r="281" spans="1:4" ht="47.25" x14ac:dyDescent="0.25">
      <c r="A281" s="58"/>
      <c r="B281" s="55">
        <v>307609090102</v>
      </c>
      <c r="C281" s="50" t="s">
        <v>304</v>
      </c>
      <c r="D281" s="50" t="s">
        <v>4795</v>
      </c>
    </row>
    <row r="282" spans="1:4" ht="15.75" x14ac:dyDescent="0.25">
      <c r="A282" s="58"/>
      <c r="B282" s="55">
        <v>307711010999</v>
      </c>
      <c r="C282" s="50" t="s">
        <v>305</v>
      </c>
      <c r="D282" s="50" t="s">
        <v>4614</v>
      </c>
    </row>
    <row r="283" spans="1:4" ht="31.5" x14ac:dyDescent="0.25">
      <c r="A283" s="58"/>
      <c r="B283" s="55">
        <v>307711090999</v>
      </c>
      <c r="C283" s="50" t="s">
        <v>306</v>
      </c>
      <c r="D283" s="50" t="s">
        <v>4613</v>
      </c>
    </row>
    <row r="284" spans="1:4" ht="31.5" x14ac:dyDescent="0.25">
      <c r="A284" s="58"/>
      <c r="B284" s="55">
        <v>307719100104</v>
      </c>
      <c r="C284" s="50" t="s">
        <v>307</v>
      </c>
      <c r="D284" s="50" t="s">
        <v>4796</v>
      </c>
    </row>
    <row r="285" spans="1:4" ht="31.5" x14ac:dyDescent="0.25">
      <c r="A285" s="58"/>
      <c r="B285" s="55">
        <v>307719100105</v>
      </c>
      <c r="C285" s="50" t="s">
        <v>308</v>
      </c>
      <c r="D285" s="50" t="s">
        <v>4797</v>
      </c>
    </row>
    <row r="286" spans="1:4" ht="31.5" x14ac:dyDescent="0.25">
      <c r="A286" s="58"/>
      <c r="B286" s="55">
        <v>307719100106</v>
      </c>
      <c r="C286" s="50" t="s">
        <v>309</v>
      </c>
      <c r="D286" s="50" t="s">
        <v>4612</v>
      </c>
    </row>
    <row r="287" spans="1:4" ht="31.5" x14ac:dyDescent="0.25">
      <c r="A287" s="58"/>
      <c r="B287" s="55">
        <v>307719910101</v>
      </c>
      <c r="C287" s="50" t="s">
        <v>310</v>
      </c>
      <c r="D287" s="50" t="s">
        <v>4611</v>
      </c>
    </row>
    <row r="288" spans="1:4" ht="31.5" x14ac:dyDescent="0.25">
      <c r="A288" s="58"/>
      <c r="B288" s="55">
        <v>307719920101</v>
      </c>
      <c r="C288" s="50" t="s">
        <v>311</v>
      </c>
      <c r="D288" s="50" t="s">
        <v>4610</v>
      </c>
    </row>
    <row r="289" spans="1:4" ht="63" x14ac:dyDescent="0.25">
      <c r="A289" s="58"/>
      <c r="B289" s="55">
        <v>307719990106</v>
      </c>
      <c r="C289" s="50" t="s">
        <v>312</v>
      </c>
      <c r="D289" s="50" t="s">
        <v>4609</v>
      </c>
    </row>
    <row r="290" spans="1:4" ht="63" x14ac:dyDescent="0.25">
      <c r="A290" s="58"/>
      <c r="B290" s="55">
        <v>307719990107</v>
      </c>
      <c r="C290" s="50" t="s">
        <v>313</v>
      </c>
      <c r="D290" s="50" t="s">
        <v>4608</v>
      </c>
    </row>
    <row r="291" spans="1:4" ht="63" x14ac:dyDescent="0.25">
      <c r="A291" s="58"/>
      <c r="B291" s="55">
        <v>307719990108</v>
      </c>
      <c r="C291" s="50" t="s">
        <v>314</v>
      </c>
      <c r="D291" s="50" t="s">
        <v>4607</v>
      </c>
    </row>
    <row r="292" spans="1:4" ht="63" x14ac:dyDescent="0.25">
      <c r="A292" s="58"/>
      <c r="B292" s="55">
        <v>307719990109</v>
      </c>
      <c r="C292" s="50" t="s">
        <v>315</v>
      </c>
      <c r="D292" s="50" t="s">
        <v>4590</v>
      </c>
    </row>
    <row r="293" spans="1:4" ht="63" x14ac:dyDescent="0.25">
      <c r="A293" s="58"/>
      <c r="B293" s="55">
        <v>307719990110</v>
      </c>
      <c r="C293" s="50" t="s">
        <v>316</v>
      </c>
      <c r="D293" s="50" t="s">
        <v>4606</v>
      </c>
    </row>
    <row r="294" spans="1:4" ht="63" x14ac:dyDescent="0.25">
      <c r="A294" s="58"/>
      <c r="B294" s="55">
        <v>307719990111</v>
      </c>
      <c r="C294" s="50" t="s">
        <v>317</v>
      </c>
      <c r="D294" s="50" t="s">
        <v>4605</v>
      </c>
    </row>
    <row r="295" spans="1:4" ht="63" x14ac:dyDescent="0.25">
      <c r="A295" s="58"/>
      <c r="B295" s="55">
        <v>307719990112</v>
      </c>
      <c r="C295" s="50" t="s">
        <v>318</v>
      </c>
      <c r="D295" s="50" t="s">
        <v>4798</v>
      </c>
    </row>
    <row r="296" spans="1:4" ht="31.5" x14ac:dyDescent="0.25">
      <c r="A296" s="58"/>
      <c r="B296" s="55">
        <v>307811000999</v>
      </c>
      <c r="C296" s="50" t="s">
        <v>319</v>
      </c>
      <c r="D296" s="50" t="s">
        <v>4604</v>
      </c>
    </row>
    <row r="297" spans="1:4" ht="31.5" x14ac:dyDescent="0.25">
      <c r="A297" s="58"/>
      <c r="B297" s="55">
        <v>307819000101</v>
      </c>
      <c r="C297" s="50" t="s">
        <v>320</v>
      </c>
      <c r="D297" s="50" t="s">
        <v>4603</v>
      </c>
    </row>
    <row r="298" spans="1:4" ht="31.5" x14ac:dyDescent="0.25">
      <c r="A298" s="58"/>
      <c r="B298" s="55">
        <v>307821000999</v>
      </c>
      <c r="C298" s="50" t="s">
        <v>321</v>
      </c>
      <c r="D298" s="50" t="s">
        <v>4589</v>
      </c>
    </row>
    <row r="299" spans="1:4" ht="31.5" x14ac:dyDescent="0.25">
      <c r="A299" s="58"/>
      <c r="B299" s="55">
        <v>307829000101</v>
      </c>
      <c r="C299" s="50" t="s">
        <v>322</v>
      </c>
      <c r="D299" s="50" t="s">
        <v>4799</v>
      </c>
    </row>
    <row r="300" spans="1:4" ht="31.5" x14ac:dyDescent="0.25">
      <c r="A300" s="58"/>
      <c r="B300" s="55">
        <v>307911011101</v>
      </c>
      <c r="C300" s="50" t="s">
        <v>323</v>
      </c>
      <c r="D300" s="50" t="s">
        <v>4588</v>
      </c>
    </row>
    <row r="301" spans="1:4" ht="31.5" x14ac:dyDescent="0.25">
      <c r="A301" s="58"/>
      <c r="B301" s="55">
        <v>307911011102</v>
      </c>
      <c r="C301" s="50" t="s">
        <v>324</v>
      </c>
      <c r="D301" s="50" t="s">
        <v>4587</v>
      </c>
    </row>
    <row r="302" spans="1:4" ht="31.5" x14ac:dyDescent="0.25">
      <c r="A302" s="58"/>
      <c r="B302" s="55">
        <v>307911019101</v>
      </c>
      <c r="C302" s="50" t="s">
        <v>325</v>
      </c>
      <c r="D302" s="50" t="s">
        <v>4586</v>
      </c>
    </row>
    <row r="303" spans="1:4" ht="31.5" x14ac:dyDescent="0.25">
      <c r="A303" s="58"/>
      <c r="B303" s="55">
        <v>307911019102</v>
      </c>
      <c r="C303" s="50" t="s">
        <v>326</v>
      </c>
      <c r="D303" s="50" t="s">
        <v>4585</v>
      </c>
    </row>
    <row r="304" spans="1:4" ht="31.5" x14ac:dyDescent="0.25">
      <c r="A304" s="58"/>
      <c r="B304" s="55">
        <v>307911019103</v>
      </c>
      <c r="C304" s="50" t="s">
        <v>327</v>
      </c>
      <c r="D304" s="50" t="s">
        <v>4584</v>
      </c>
    </row>
    <row r="305" spans="1:4" ht="31.5" x14ac:dyDescent="0.25">
      <c r="A305" s="58"/>
      <c r="B305" s="55">
        <v>307911019104</v>
      </c>
      <c r="C305" s="50" t="s">
        <v>328</v>
      </c>
      <c r="D305" s="50" t="s">
        <v>4583</v>
      </c>
    </row>
    <row r="306" spans="1:4" ht="31.5" x14ac:dyDescent="0.25">
      <c r="A306" s="58"/>
      <c r="B306" s="55">
        <v>307911090101</v>
      </c>
      <c r="C306" s="50" t="s">
        <v>329</v>
      </c>
      <c r="D306" s="50" t="s">
        <v>330</v>
      </c>
    </row>
    <row r="307" spans="1:4" ht="31.5" x14ac:dyDescent="0.25">
      <c r="A307" s="58"/>
      <c r="B307" s="55">
        <v>307911090102</v>
      </c>
      <c r="C307" s="50" t="s">
        <v>331</v>
      </c>
      <c r="D307" s="50" t="s">
        <v>4572</v>
      </c>
    </row>
    <row r="308" spans="1:4" ht="31.5" x14ac:dyDescent="0.25">
      <c r="A308" s="58"/>
      <c r="B308" s="55">
        <v>307911090103</v>
      </c>
      <c r="C308" s="50" t="s">
        <v>332</v>
      </c>
      <c r="D308" s="50" t="s">
        <v>4573</v>
      </c>
    </row>
    <row r="309" spans="1:4" ht="31.5" x14ac:dyDescent="0.25">
      <c r="A309" s="58"/>
      <c r="B309" s="55">
        <v>307911090104</v>
      </c>
      <c r="C309" s="50" t="s">
        <v>333</v>
      </c>
      <c r="D309" s="50" t="s">
        <v>4602</v>
      </c>
    </row>
    <row r="310" spans="1:4" ht="31.5" x14ac:dyDescent="0.25">
      <c r="A310" s="58"/>
      <c r="B310" s="55">
        <v>307911090105</v>
      </c>
      <c r="C310" s="50" t="s">
        <v>334</v>
      </c>
      <c r="D310" s="50" t="s">
        <v>4582</v>
      </c>
    </row>
    <row r="311" spans="1:4" ht="31.5" x14ac:dyDescent="0.25">
      <c r="A311" s="58"/>
      <c r="B311" s="55">
        <v>307911090106</v>
      </c>
      <c r="C311" s="50" t="s">
        <v>335</v>
      </c>
      <c r="D311" s="50" t="s">
        <v>4581</v>
      </c>
    </row>
    <row r="312" spans="1:4" ht="31.5" x14ac:dyDescent="0.25">
      <c r="A312" s="58"/>
      <c r="B312" s="55">
        <v>307911090107</v>
      </c>
      <c r="C312" s="50" t="s">
        <v>336</v>
      </c>
      <c r="D312" s="50" t="s">
        <v>4697</v>
      </c>
    </row>
    <row r="313" spans="1:4" ht="31.5" x14ac:dyDescent="0.25">
      <c r="A313" s="58"/>
      <c r="B313" s="55">
        <v>307911090108</v>
      </c>
      <c r="C313" s="50" t="s">
        <v>337</v>
      </c>
      <c r="D313" s="50" t="s">
        <v>4580</v>
      </c>
    </row>
    <row r="314" spans="1:4" ht="31.5" x14ac:dyDescent="0.25">
      <c r="A314" s="58"/>
      <c r="B314" s="55">
        <v>307911090109</v>
      </c>
      <c r="C314" s="50" t="s">
        <v>338</v>
      </c>
      <c r="D314" s="50" t="s">
        <v>4579</v>
      </c>
    </row>
    <row r="315" spans="1:4" ht="31.5" x14ac:dyDescent="0.25">
      <c r="A315" s="58"/>
      <c r="B315" s="55">
        <v>307911090110</v>
      </c>
      <c r="C315" s="50" t="s">
        <v>339</v>
      </c>
      <c r="D315" s="50" t="s">
        <v>4578</v>
      </c>
    </row>
    <row r="316" spans="1:4" ht="31.5" x14ac:dyDescent="0.25">
      <c r="A316" s="58"/>
      <c r="B316" s="55">
        <v>307911090111</v>
      </c>
      <c r="C316" s="50" t="s">
        <v>340</v>
      </c>
      <c r="D316" s="50" t="s">
        <v>4577</v>
      </c>
    </row>
    <row r="317" spans="1:4" ht="31.5" x14ac:dyDescent="0.25">
      <c r="A317" s="58"/>
      <c r="B317" s="55">
        <v>307911090112</v>
      </c>
      <c r="C317" s="50" t="s">
        <v>341</v>
      </c>
      <c r="D317" s="50" t="s">
        <v>4571</v>
      </c>
    </row>
    <row r="318" spans="1:4" ht="31.5" x14ac:dyDescent="0.25">
      <c r="A318" s="58"/>
      <c r="B318" s="55">
        <v>307911090113</v>
      </c>
      <c r="C318" s="50" t="s">
        <v>342</v>
      </c>
      <c r="D318" s="50" t="s">
        <v>4575</v>
      </c>
    </row>
    <row r="319" spans="1:4" ht="31.5" x14ac:dyDescent="0.25">
      <c r="A319" s="58"/>
      <c r="B319" s="55">
        <v>307911090117</v>
      </c>
      <c r="C319" s="50" t="s">
        <v>343</v>
      </c>
      <c r="D319" s="50" t="s">
        <v>4576</v>
      </c>
    </row>
    <row r="320" spans="1:4" ht="31.5" x14ac:dyDescent="0.25">
      <c r="A320" s="58"/>
      <c r="B320" s="55">
        <v>307919011101</v>
      </c>
      <c r="C320" s="50" t="s">
        <v>344</v>
      </c>
      <c r="D320" s="50" t="s">
        <v>4570</v>
      </c>
    </row>
    <row r="321" spans="1:4" ht="31.5" x14ac:dyDescent="0.25">
      <c r="A321" s="58"/>
      <c r="B321" s="55">
        <v>307919019101</v>
      </c>
      <c r="C321" s="50" t="s">
        <v>345</v>
      </c>
      <c r="D321" s="50" t="s">
        <v>4601</v>
      </c>
    </row>
    <row r="322" spans="1:4" ht="47.25" x14ac:dyDescent="0.25">
      <c r="A322" s="58"/>
      <c r="B322" s="55">
        <v>307919019102</v>
      </c>
      <c r="C322" s="50" t="s">
        <v>346</v>
      </c>
      <c r="D322" s="50" t="s">
        <v>4600</v>
      </c>
    </row>
    <row r="323" spans="1:4" ht="31.5" x14ac:dyDescent="0.25">
      <c r="A323" s="58"/>
      <c r="B323" s="55">
        <v>307919019103</v>
      </c>
      <c r="C323" s="50" t="s">
        <v>347</v>
      </c>
      <c r="D323" s="50" t="s">
        <v>4598</v>
      </c>
    </row>
    <row r="324" spans="1:4" ht="31.5" x14ac:dyDescent="0.25">
      <c r="A324" s="58"/>
      <c r="B324" s="55">
        <v>307919020101</v>
      </c>
      <c r="C324" s="50" t="s">
        <v>348</v>
      </c>
      <c r="D324" s="50" t="s">
        <v>4599</v>
      </c>
    </row>
    <row r="325" spans="1:4" ht="31.5" x14ac:dyDescent="0.25">
      <c r="A325" s="58"/>
      <c r="B325" s="55">
        <v>307919090101</v>
      </c>
      <c r="C325" s="50" t="s">
        <v>349</v>
      </c>
      <c r="D325" s="50" t="s">
        <v>4597</v>
      </c>
    </row>
    <row r="326" spans="1:4" ht="31.5" x14ac:dyDescent="0.25">
      <c r="A326" s="58"/>
      <c r="B326" s="55">
        <v>307919090115</v>
      </c>
      <c r="C326" s="50" t="s">
        <v>350</v>
      </c>
      <c r="D326" s="50" t="s">
        <v>4569</v>
      </c>
    </row>
    <row r="327" spans="1:4" ht="15.75" x14ac:dyDescent="0.25">
      <c r="A327" s="58"/>
      <c r="B327" s="55">
        <v>308111010999</v>
      </c>
      <c r="C327" s="50" t="s">
        <v>351</v>
      </c>
      <c r="D327" s="50" t="s">
        <v>4596</v>
      </c>
    </row>
    <row r="328" spans="1:4" ht="31.5" x14ac:dyDescent="0.25">
      <c r="A328" s="58"/>
      <c r="B328" s="55">
        <v>308111090999</v>
      </c>
      <c r="C328" s="50" t="s">
        <v>352</v>
      </c>
      <c r="D328" s="50" t="s">
        <v>4595</v>
      </c>
    </row>
    <row r="329" spans="1:4" ht="31.5" x14ac:dyDescent="0.25">
      <c r="A329" s="58"/>
      <c r="B329" s="55">
        <v>308119010101</v>
      </c>
      <c r="C329" s="50" t="s">
        <v>353</v>
      </c>
      <c r="D329" s="50" t="s">
        <v>4568</v>
      </c>
    </row>
    <row r="330" spans="1:4" ht="31.5" x14ac:dyDescent="0.25">
      <c r="A330" s="58"/>
      <c r="B330" s="55">
        <v>308119020101</v>
      </c>
      <c r="C330" s="50" t="s">
        <v>354</v>
      </c>
      <c r="D330" s="50" t="s">
        <v>4800</v>
      </c>
    </row>
    <row r="331" spans="1:4" ht="31.5" x14ac:dyDescent="0.25">
      <c r="A331" s="58"/>
      <c r="B331" s="55">
        <v>308119090101</v>
      </c>
      <c r="C331" s="50" t="s">
        <v>355</v>
      </c>
      <c r="D331" s="50" t="s">
        <v>4801</v>
      </c>
    </row>
    <row r="332" spans="1:4" ht="15.75" x14ac:dyDescent="0.25">
      <c r="A332" s="58"/>
      <c r="B332" s="55">
        <v>308211000999</v>
      </c>
      <c r="C332" s="50" t="s">
        <v>356</v>
      </c>
      <c r="D332" s="50" t="s">
        <v>357</v>
      </c>
    </row>
    <row r="333" spans="1:4" ht="31.5" x14ac:dyDescent="0.25">
      <c r="A333" s="58"/>
      <c r="B333" s="55">
        <v>308219010101</v>
      </c>
      <c r="C333" s="50" t="s">
        <v>358</v>
      </c>
      <c r="D333" s="50" t="s">
        <v>4567</v>
      </c>
    </row>
    <row r="334" spans="1:4" ht="15.75" x14ac:dyDescent="0.25">
      <c r="A334" s="58"/>
      <c r="B334" s="55">
        <v>308219090101</v>
      </c>
      <c r="C334" s="50" t="s">
        <v>359</v>
      </c>
      <c r="D334" s="50" t="s">
        <v>4802</v>
      </c>
    </row>
    <row r="335" spans="1:4" ht="31.5" x14ac:dyDescent="0.25">
      <c r="A335" s="58"/>
      <c r="B335" s="55">
        <v>308219090104</v>
      </c>
      <c r="C335" s="50" t="s">
        <v>360</v>
      </c>
      <c r="D335" s="50" t="s">
        <v>4803</v>
      </c>
    </row>
    <row r="336" spans="1:4" ht="31.5" x14ac:dyDescent="0.25">
      <c r="A336" s="58"/>
      <c r="B336" s="55">
        <v>308301100999</v>
      </c>
      <c r="C336" s="50" t="s">
        <v>361</v>
      </c>
      <c r="D336" s="50" t="s">
        <v>4591</v>
      </c>
    </row>
    <row r="337" spans="1:4" ht="31.5" x14ac:dyDescent="0.25">
      <c r="A337" s="58"/>
      <c r="B337" s="55">
        <v>308301900101</v>
      </c>
      <c r="C337" s="50" t="s">
        <v>362</v>
      </c>
      <c r="D337" s="50" t="s">
        <v>4592</v>
      </c>
    </row>
    <row r="338" spans="1:4" ht="47.25" x14ac:dyDescent="0.25">
      <c r="A338" s="58"/>
      <c r="B338" s="55">
        <v>308901110999</v>
      </c>
      <c r="C338" s="50" t="s">
        <v>363</v>
      </c>
      <c r="D338" s="50" t="s">
        <v>4593</v>
      </c>
    </row>
    <row r="339" spans="1:4" ht="47.25" x14ac:dyDescent="0.25">
      <c r="A339" s="58"/>
      <c r="B339" s="55">
        <v>308901190999</v>
      </c>
      <c r="C339" s="50" t="s">
        <v>364</v>
      </c>
      <c r="D339" s="50" t="s">
        <v>4594</v>
      </c>
    </row>
    <row r="340" spans="1:4" ht="31.5" x14ac:dyDescent="0.25">
      <c r="A340" s="58"/>
      <c r="B340" s="55">
        <v>308901200101</v>
      </c>
      <c r="C340" s="50" t="s">
        <v>365</v>
      </c>
      <c r="D340" s="50" t="s">
        <v>4564</v>
      </c>
    </row>
    <row r="341" spans="1:4" ht="47.25" x14ac:dyDescent="0.25">
      <c r="A341" s="58"/>
      <c r="B341" s="55">
        <v>308901910101</v>
      </c>
      <c r="C341" s="50" t="s">
        <v>366</v>
      </c>
      <c r="D341" s="50" t="s">
        <v>367</v>
      </c>
    </row>
    <row r="342" spans="1:4" ht="47.25" x14ac:dyDescent="0.25">
      <c r="A342" s="58"/>
      <c r="B342" s="55">
        <v>308901910102</v>
      </c>
      <c r="C342" s="50" t="s">
        <v>368</v>
      </c>
      <c r="D342" s="50" t="s">
        <v>369</v>
      </c>
    </row>
    <row r="343" spans="1:4" ht="47.25" x14ac:dyDescent="0.25">
      <c r="A343" s="58"/>
      <c r="B343" s="55">
        <v>308901910103</v>
      </c>
      <c r="C343" s="50" t="s">
        <v>370</v>
      </c>
      <c r="D343" s="50" t="s">
        <v>371</v>
      </c>
    </row>
    <row r="344" spans="1:4" ht="47.25" x14ac:dyDescent="0.25">
      <c r="A344" s="58"/>
      <c r="B344" s="55">
        <v>308901990106</v>
      </c>
      <c r="C344" s="50" t="s">
        <v>372</v>
      </c>
      <c r="D344" s="50" t="s">
        <v>4563</v>
      </c>
    </row>
    <row r="345" spans="1:4" ht="31.5" x14ac:dyDescent="0.25">
      <c r="A345" s="58"/>
      <c r="B345" s="55">
        <v>308901990107</v>
      </c>
      <c r="C345" s="50" t="s">
        <v>373</v>
      </c>
      <c r="D345" s="50" t="s">
        <v>4562</v>
      </c>
    </row>
    <row r="346" spans="1:4" ht="47.25" x14ac:dyDescent="0.25">
      <c r="A346" s="58"/>
      <c r="B346" s="55">
        <v>308901990108</v>
      </c>
      <c r="C346" s="50" t="s">
        <v>374</v>
      </c>
      <c r="D346" s="50" t="s">
        <v>4561</v>
      </c>
    </row>
    <row r="347" spans="1:4" ht="47.25" x14ac:dyDescent="0.25">
      <c r="A347" s="58"/>
      <c r="B347" s="55">
        <v>308901990110</v>
      </c>
      <c r="C347" s="50" t="s">
        <v>375</v>
      </c>
      <c r="D347" s="50" t="s">
        <v>4566</v>
      </c>
    </row>
    <row r="348" spans="1:4" ht="47.25" x14ac:dyDescent="0.25">
      <c r="A348" s="58"/>
      <c r="B348" s="55">
        <v>308901990112</v>
      </c>
      <c r="C348" s="50" t="s">
        <v>376</v>
      </c>
      <c r="D348" s="50" t="s">
        <v>4565</v>
      </c>
    </row>
    <row r="349" spans="1:4" ht="31.5" x14ac:dyDescent="0.25">
      <c r="A349" s="58"/>
      <c r="B349" s="55">
        <v>301991990140</v>
      </c>
      <c r="C349" s="50" t="s">
        <v>377</v>
      </c>
      <c r="D349" s="50" t="s">
        <v>4804</v>
      </c>
    </row>
    <row r="350" spans="1:4" ht="15.75" x14ac:dyDescent="0.25">
      <c r="A350" s="58"/>
      <c r="B350" s="55">
        <v>306399010999</v>
      </c>
      <c r="C350" s="50" t="s">
        <v>378</v>
      </c>
      <c r="D350" s="50" t="s">
        <v>4696</v>
      </c>
    </row>
    <row r="351" spans="1:4" ht="15.75" x14ac:dyDescent="0.25">
      <c r="A351" s="58"/>
      <c r="B351" s="55">
        <v>511911110999</v>
      </c>
      <c r="C351" s="50" t="s">
        <v>379</v>
      </c>
      <c r="D351" s="50" t="s">
        <v>380</v>
      </c>
    </row>
    <row r="352" spans="1:4" ht="31.5" x14ac:dyDescent="0.25">
      <c r="A352" s="58"/>
      <c r="B352" s="55">
        <v>511911190101</v>
      </c>
      <c r="C352" s="50" t="s">
        <v>381</v>
      </c>
      <c r="D352" s="50" t="s">
        <v>4560</v>
      </c>
    </row>
    <row r="353" spans="1:4" ht="31.5" x14ac:dyDescent="0.25">
      <c r="A353" s="58"/>
      <c r="B353" s="55">
        <v>511911190102</v>
      </c>
      <c r="C353" s="50" t="s">
        <v>382</v>
      </c>
      <c r="D353" s="50" t="s">
        <v>4559</v>
      </c>
    </row>
    <row r="354" spans="1:4" ht="31.5" x14ac:dyDescent="0.25">
      <c r="A354" s="58"/>
      <c r="B354" s="55">
        <v>511911190103</v>
      </c>
      <c r="C354" s="50" t="s">
        <v>383</v>
      </c>
      <c r="D354" s="50" t="s">
        <v>4558</v>
      </c>
    </row>
    <row r="355" spans="1:4" ht="31.5" x14ac:dyDescent="0.25">
      <c r="A355" s="58"/>
      <c r="B355" s="55">
        <v>511911190104</v>
      </c>
      <c r="C355" s="50" t="s">
        <v>384</v>
      </c>
      <c r="D355" s="50" t="s">
        <v>4555</v>
      </c>
    </row>
    <row r="356" spans="1:4" ht="31.5" x14ac:dyDescent="0.25">
      <c r="A356" s="58"/>
      <c r="B356" s="55">
        <v>511911190105</v>
      </c>
      <c r="C356" s="50" t="s">
        <v>385</v>
      </c>
      <c r="D356" s="50" t="s">
        <v>4557</v>
      </c>
    </row>
    <row r="357" spans="1:4" ht="31.5" x14ac:dyDescent="0.25">
      <c r="A357" s="58"/>
      <c r="B357" s="55">
        <v>511911190106</v>
      </c>
      <c r="C357" s="50" t="s">
        <v>386</v>
      </c>
      <c r="D357" s="50" t="s">
        <v>4556</v>
      </c>
    </row>
    <row r="358" spans="1:4" ht="31.5" x14ac:dyDescent="0.25">
      <c r="A358" s="58"/>
      <c r="B358" s="55">
        <v>511911190107</v>
      </c>
      <c r="C358" s="50" t="s">
        <v>387</v>
      </c>
      <c r="D358" s="50" t="s">
        <v>4555</v>
      </c>
    </row>
    <row r="359" spans="1:4" ht="31.5" x14ac:dyDescent="0.25">
      <c r="A359" s="58"/>
      <c r="B359" s="55">
        <v>511911190108</v>
      </c>
      <c r="C359" s="50" t="s">
        <v>388</v>
      </c>
      <c r="D359" s="50" t="s">
        <v>4805</v>
      </c>
    </row>
    <row r="360" spans="1:4" ht="31.5" x14ac:dyDescent="0.25">
      <c r="A360" s="58"/>
      <c r="B360" s="55">
        <v>511911190109</v>
      </c>
      <c r="C360" s="50" t="s">
        <v>389</v>
      </c>
      <c r="D360" s="50" t="s">
        <v>4554</v>
      </c>
    </row>
    <row r="361" spans="1:4" ht="31.5" x14ac:dyDescent="0.25">
      <c r="A361" s="58"/>
      <c r="B361" s="55">
        <v>511911910101</v>
      </c>
      <c r="C361" s="50" t="s">
        <v>390</v>
      </c>
      <c r="D361" s="50" t="s">
        <v>4553</v>
      </c>
    </row>
    <row r="362" spans="1:4" ht="31.5" x14ac:dyDescent="0.25">
      <c r="A362" s="58"/>
      <c r="B362" s="55">
        <v>511911990101</v>
      </c>
      <c r="C362" s="50" t="s">
        <v>391</v>
      </c>
      <c r="D362" s="50" t="s">
        <v>4552</v>
      </c>
    </row>
    <row r="363" spans="1:4" ht="31.5" x14ac:dyDescent="0.25">
      <c r="A363" s="58"/>
      <c r="B363" s="55">
        <v>511992010101</v>
      </c>
      <c r="C363" s="50" t="s">
        <v>392</v>
      </c>
      <c r="D363" s="50" t="s">
        <v>4677</v>
      </c>
    </row>
    <row r="364" spans="1:4" ht="31.5" x14ac:dyDescent="0.25">
      <c r="A364" s="58"/>
      <c r="B364" s="55">
        <v>511992090110</v>
      </c>
      <c r="C364" s="50" t="s">
        <v>393</v>
      </c>
      <c r="D364" s="50" t="s">
        <v>4551</v>
      </c>
    </row>
    <row r="365" spans="1:4" ht="47.25" x14ac:dyDescent="0.25">
      <c r="A365" s="58"/>
      <c r="B365" s="55">
        <v>511999090101</v>
      </c>
      <c r="C365" s="50" t="s">
        <v>394</v>
      </c>
      <c r="D365" s="50" t="s">
        <v>4695</v>
      </c>
    </row>
    <row r="366" spans="1:4" ht="47.25" x14ac:dyDescent="0.25">
      <c r="A366" s="58"/>
      <c r="B366" s="55">
        <v>511999090102</v>
      </c>
      <c r="C366" s="50" t="s">
        <v>395</v>
      </c>
      <c r="D366" s="50" t="s">
        <v>4694</v>
      </c>
    </row>
    <row r="367" spans="1:4" ht="15.75" x14ac:dyDescent="0.25">
      <c r="B367" s="4"/>
    </row>
    <row r="368" spans="1:4" ht="15.75" x14ac:dyDescent="0.25">
      <c r="B368" s="4"/>
    </row>
    <row r="369" spans="2:2" ht="15.75" x14ac:dyDescent="0.25">
      <c r="B369" s="4"/>
    </row>
    <row r="370" spans="2:2" ht="15.75" x14ac:dyDescent="0.25">
      <c r="B370" s="4"/>
    </row>
    <row r="371" spans="2:2" ht="15.75" x14ac:dyDescent="0.25">
      <c r="B371" s="4"/>
    </row>
    <row r="372" spans="2:2" ht="15.75" x14ac:dyDescent="0.25">
      <c r="B372" s="4"/>
    </row>
    <row r="373" spans="2:2" ht="15.75" x14ac:dyDescent="0.25">
      <c r="B373" s="4"/>
    </row>
    <row r="374" spans="2:2" ht="15.75" x14ac:dyDescent="0.25">
      <c r="B374" s="4"/>
    </row>
    <row r="375" spans="2:2" ht="15.75" x14ac:dyDescent="0.25">
      <c r="B375" s="4"/>
    </row>
    <row r="376" spans="2:2" ht="15.75" x14ac:dyDescent="0.25">
      <c r="B376" s="4"/>
    </row>
    <row r="377" spans="2:2" ht="15.75" x14ac:dyDescent="0.25">
      <c r="B377" s="4"/>
    </row>
    <row r="378" spans="2:2" ht="15.75" x14ac:dyDescent="0.25">
      <c r="B378" s="4"/>
    </row>
    <row r="379" spans="2:2" ht="15.75" x14ac:dyDescent="0.25">
      <c r="B379" s="4"/>
    </row>
    <row r="380" spans="2:2" ht="15.75" x14ac:dyDescent="0.25">
      <c r="B380" s="4"/>
    </row>
    <row r="381" spans="2:2" ht="15.75" x14ac:dyDescent="0.25">
      <c r="B381" s="4"/>
    </row>
    <row r="382" spans="2:2" ht="15.75" x14ac:dyDescent="0.25">
      <c r="B382" s="4"/>
    </row>
    <row r="383" spans="2:2" ht="15.75" x14ac:dyDescent="0.25">
      <c r="B383" s="4"/>
    </row>
    <row r="384" spans="2:2" ht="15.75" x14ac:dyDescent="0.25">
      <c r="B384" s="4"/>
    </row>
    <row r="385" spans="2:2" ht="15.75" x14ac:dyDescent="0.25">
      <c r="B385" s="4"/>
    </row>
    <row r="386" spans="2:2" ht="15.75" x14ac:dyDescent="0.25">
      <c r="B386" s="4"/>
    </row>
    <row r="387" spans="2:2" ht="15.75" x14ac:dyDescent="0.25">
      <c r="B387" s="4"/>
    </row>
    <row r="388" spans="2:2" ht="15.75" x14ac:dyDescent="0.25">
      <c r="B388" s="4"/>
    </row>
    <row r="389" spans="2:2" ht="15.75" x14ac:dyDescent="0.25">
      <c r="B389" s="4"/>
    </row>
    <row r="390" spans="2:2" ht="15.75" x14ac:dyDescent="0.25">
      <c r="B390" s="4"/>
    </row>
    <row r="391" spans="2:2" ht="15.75" x14ac:dyDescent="0.25">
      <c r="B391" s="4"/>
    </row>
    <row r="392" spans="2:2" ht="15.75" x14ac:dyDescent="0.25">
      <c r="B392" s="4"/>
    </row>
    <row r="393" spans="2:2" ht="15.75" x14ac:dyDescent="0.25">
      <c r="B393" s="4"/>
    </row>
    <row r="394" spans="2:2" ht="15.75" x14ac:dyDescent="0.25">
      <c r="B394" s="4"/>
    </row>
    <row r="395" spans="2:2" ht="15.75" x14ac:dyDescent="0.25">
      <c r="B395" s="4"/>
    </row>
    <row r="396" spans="2:2" ht="15.75" x14ac:dyDescent="0.25">
      <c r="B396" s="4"/>
    </row>
    <row r="397" spans="2:2" ht="15.75" x14ac:dyDescent="0.25">
      <c r="B397" s="4"/>
    </row>
    <row r="398" spans="2:2" ht="15.75" x14ac:dyDescent="0.25">
      <c r="B398" s="4"/>
    </row>
    <row r="399" spans="2:2" ht="15.75" x14ac:dyDescent="0.25">
      <c r="B399" s="4"/>
    </row>
    <row r="400" spans="2:2" ht="15.75" x14ac:dyDescent="0.25">
      <c r="B400" s="4"/>
    </row>
    <row r="401" spans="2:2" ht="15.75" x14ac:dyDescent="0.25">
      <c r="B401" s="4"/>
    </row>
    <row r="402" spans="2:2" ht="15.75" x14ac:dyDescent="0.25">
      <c r="B402" s="4"/>
    </row>
    <row r="403" spans="2:2" ht="15.75" x14ac:dyDescent="0.25">
      <c r="B403" s="4"/>
    </row>
    <row r="404" spans="2:2" ht="15.75" x14ac:dyDescent="0.25">
      <c r="B404" s="4"/>
    </row>
    <row r="405" spans="2:2" ht="15.75" x14ac:dyDescent="0.25">
      <c r="B405" s="4"/>
    </row>
    <row r="406" spans="2:2" ht="15.75" x14ac:dyDescent="0.25">
      <c r="B406" s="4"/>
    </row>
    <row r="407" spans="2:2" ht="15.75" x14ac:dyDescent="0.25">
      <c r="B407" s="4"/>
    </row>
    <row r="408" spans="2:2" ht="15.75" x14ac:dyDescent="0.25">
      <c r="B408" s="4"/>
    </row>
    <row r="409" spans="2:2" ht="15.75" x14ac:dyDescent="0.25">
      <c r="B409" s="4"/>
    </row>
    <row r="410" spans="2:2" ht="15.75" x14ac:dyDescent="0.25">
      <c r="B410" s="4"/>
    </row>
    <row r="411" spans="2:2" ht="15.75" x14ac:dyDescent="0.25">
      <c r="B411" s="4"/>
    </row>
    <row r="412" spans="2:2" ht="15.75" x14ac:dyDescent="0.25">
      <c r="B412" s="4"/>
    </row>
    <row r="413" spans="2:2" ht="15.75" x14ac:dyDescent="0.25">
      <c r="B413" s="4"/>
    </row>
    <row r="414" spans="2:2" ht="15.75" x14ac:dyDescent="0.25">
      <c r="B414" s="4"/>
    </row>
    <row r="415" spans="2:2" ht="15.75" x14ac:dyDescent="0.25">
      <c r="B415" s="4"/>
    </row>
    <row r="416" spans="2:2" ht="15.75" x14ac:dyDescent="0.25">
      <c r="B416" s="4"/>
    </row>
    <row r="417" spans="2:2" ht="15.75" x14ac:dyDescent="0.25">
      <c r="B417" s="4"/>
    </row>
    <row r="418" spans="2:2" ht="15.75" x14ac:dyDescent="0.25">
      <c r="B418" s="4"/>
    </row>
    <row r="419" spans="2:2" ht="15.75" x14ac:dyDescent="0.25">
      <c r="B419" s="4"/>
    </row>
    <row r="420" spans="2:2" ht="15.75" x14ac:dyDescent="0.25">
      <c r="B420" s="4"/>
    </row>
    <row r="421" spans="2:2" ht="15.75" x14ac:dyDescent="0.25">
      <c r="B421" s="4"/>
    </row>
    <row r="422" spans="2:2" ht="15.75" x14ac:dyDescent="0.25">
      <c r="B422" s="4"/>
    </row>
    <row r="423" spans="2:2" ht="15.75" x14ac:dyDescent="0.25">
      <c r="B423" s="4"/>
    </row>
    <row r="424" spans="2:2" ht="15.75" x14ac:dyDescent="0.25">
      <c r="B424" s="4"/>
    </row>
    <row r="425" spans="2:2" ht="15.75" x14ac:dyDescent="0.25">
      <c r="B425" s="4"/>
    </row>
    <row r="426" spans="2:2" ht="15.75" x14ac:dyDescent="0.25">
      <c r="B426" s="4"/>
    </row>
    <row r="427" spans="2:2" ht="15.75" x14ac:dyDescent="0.25">
      <c r="B427" s="4"/>
    </row>
    <row r="428" spans="2:2" ht="15.75" x14ac:dyDescent="0.25">
      <c r="B428" s="4"/>
    </row>
    <row r="429" spans="2:2" ht="15.75" x14ac:dyDescent="0.25">
      <c r="B429" s="4"/>
    </row>
    <row r="430" spans="2:2" ht="15.75" x14ac:dyDescent="0.25">
      <c r="B430" s="4"/>
    </row>
    <row r="431" spans="2:2" ht="15.75" x14ac:dyDescent="0.25">
      <c r="B431" s="4"/>
    </row>
    <row r="432" spans="2:2" ht="15.75" x14ac:dyDescent="0.25">
      <c r="B432" s="4"/>
    </row>
    <row r="433" spans="2:2" ht="15.75" x14ac:dyDescent="0.25">
      <c r="B433" s="4"/>
    </row>
    <row r="434" spans="2:2" ht="15.75" x14ac:dyDescent="0.25">
      <c r="B434" s="4"/>
    </row>
    <row r="435" spans="2:2" ht="15.75" x14ac:dyDescent="0.25">
      <c r="B435" s="4"/>
    </row>
    <row r="436" spans="2:2" ht="15.75" x14ac:dyDescent="0.25">
      <c r="B436" s="4"/>
    </row>
    <row r="437" spans="2:2" ht="15.75" x14ac:dyDescent="0.25">
      <c r="B437" s="4"/>
    </row>
    <row r="438" spans="2:2" ht="15.75" x14ac:dyDescent="0.25">
      <c r="B438" s="4"/>
    </row>
    <row r="439" spans="2:2" ht="15.75" x14ac:dyDescent="0.25">
      <c r="B439" s="4"/>
    </row>
    <row r="440" spans="2:2" ht="15.75" x14ac:dyDescent="0.25">
      <c r="B440" s="4"/>
    </row>
    <row r="441" spans="2:2" ht="15.75" x14ac:dyDescent="0.25">
      <c r="B441" s="4"/>
    </row>
    <row r="442" spans="2:2" ht="15.75" x14ac:dyDescent="0.25">
      <c r="B442" s="4"/>
    </row>
    <row r="443" spans="2:2" ht="15.75" x14ac:dyDescent="0.25">
      <c r="B443" s="4"/>
    </row>
    <row r="444" spans="2:2" ht="15.75" x14ac:dyDescent="0.25">
      <c r="B444" s="4"/>
    </row>
    <row r="445" spans="2:2" ht="15.75" x14ac:dyDescent="0.25">
      <c r="B445" s="4"/>
    </row>
    <row r="446" spans="2:2" ht="15.75" x14ac:dyDescent="0.25">
      <c r="B446" s="4"/>
    </row>
    <row r="447" spans="2:2" ht="15.75" x14ac:dyDescent="0.25">
      <c r="B447" s="4"/>
    </row>
    <row r="448" spans="2:2" ht="15.75" x14ac:dyDescent="0.25">
      <c r="B448" s="4"/>
    </row>
    <row r="449" spans="2:2" ht="15.75" x14ac:dyDescent="0.25">
      <c r="B449" s="4"/>
    </row>
    <row r="450" spans="2:2" ht="15.75" x14ac:dyDescent="0.25">
      <c r="B450" s="4"/>
    </row>
    <row r="451" spans="2:2" ht="15.75" x14ac:dyDescent="0.25">
      <c r="B451" s="4"/>
    </row>
    <row r="452" spans="2:2" ht="15.75" x14ac:dyDescent="0.25">
      <c r="B452" s="4"/>
    </row>
    <row r="453" spans="2:2" ht="15.75" x14ac:dyDescent="0.25">
      <c r="B453" s="4"/>
    </row>
    <row r="454" spans="2:2" ht="15.75" x14ac:dyDescent="0.25">
      <c r="B454" s="4"/>
    </row>
    <row r="455" spans="2:2" ht="15.75" x14ac:dyDescent="0.25">
      <c r="B455" s="4"/>
    </row>
    <row r="456" spans="2:2" ht="15.75" x14ac:dyDescent="0.25">
      <c r="B456" s="4"/>
    </row>
    <row r="457" spans="2:2" ht="15.75" x14ac:dyDescent="0.25">
      <c r="B457" s="4"/>
    </row>
    <row r="458" spans="2:2" ht="15.75" x14ac:dyDescent="0.25">
      <c r="B458" s="4"/>
    </row>
    <row r="459" spans="2:2" ht="15.75" x14ac:dyDescent="0.25">
      <c r="B459" s="4"/>
    </row>
    <row r="460" spans="2:2" ht="15.75" x14ac:dyDescent="0.25">
      <c r="B460" s="4"/>
    </row>
    <row r="461" spans="2:2" ht="15.75" x14ac:dyDescent="0.25">
      <c r="B461" s="4"/>
    </row>
    <row r="462" spans="2:2" ht="15.75" x14ac:dyDescent="0.25">
      <c r="B462" s="4"/>
    </row>
    <row r="463" spans="2:2" ht="15.75" x14ac:dyDescent="0.25">
      <c r="B463" s="4"/>
    </row>
    <row r="464" spans="2:2" ht="15.75" x14ac:dyDescent="0.25">
      <c r="B464" s="4"/>
    </row>
    <row r="465" spans="2:2" ht="15.75" x14ac:dyDescent="0.25">
      <c r="B465" s="4"/>
    </row>
    <row r="466" spans="2:2" ht="15.75" x14ac:dyDescent="0.25">
      <c r="B466" s="4"/>
    </row>
    <row r="467" spans="2:2" ht="15.75" x14ac:dyDescent="0.25">
      <c r="B467" s="4"/>
    </row>
    <row r="468" spans="2:2" ht="15.75" x14ac:dyDescent="0.25">
      <c r="B468" s="4"/>
    </row>
    <row r="469" spans="2:2" ht="15.75" x14ac:dyDescent="0.25">
      <c r="B469" s="4"/>
    </row>
    <row r="470" spans="2:2" ht="15.75" x14ac:dyDescent="0.25">
      <c r="B470" s="4"/>
    </row>
    <row r="471" spans="2:2" ht="15.75" x14ac:dyDescent="0.25">
      <c r="B471" s="4"/>
    </row>
    <row r="472" spans="2:2" ht="15.75" x14ac:dyDescent="0.25">
      <c r="B472" s="4"/>
    </row>
    <row r="473" spans="2:2" ht="15.75" x14ac:dyDescent="0.25">
      <c r="B473" s="4"/>
    </row>
    <row r="474" spans="2:2" ht="15.75" x14ac:dyDescent="0.25">
      <c r="B474" s="4"/>
    </row>
    <row r="475" spans="2:2" ht="15.75" x14ac:dyDescent="0.25">
      <c r="B475" s="4"/>
    </row>
    <row r="476" spans="2:2" ht="15.75" x14ac:dyDescent="0.25">
      <c r="B476" s="4"/>
    </row>
    <row r="477" spans="2:2" ht="15.75" x14ac:dyDescent="0.25">
      <c r="B477" s="4"/>
    </row>
    <row r="478" spans="2:2" ht="15.75" x14ac:dyDescent="0.25">
      <c r="B478" s="4"/>
    </row>
    <row r="479" spans="2:2" ht="15.75" x14ac:dyDescent="0.25">
      <c r="B479" s="4"/>
    </row>
    <row r="480" spans="2:2" ht="15.75" x14ac:dyDescent="0.25">
      <c r="B480" s="4"/>
    </row>
    <row r="481" spans="2:2" ht="15.75" x14ac:dyDescent="0.25">
      <c r="B481" s="4"/>
    </row>
    <row r="482" spans="2:2" ht="15.75" x14ac:dyDescent="0.25">
      <c r="B482" s="4"/>
    </row>
    <row r="483" spans="2:2" ht="15.75" x14ac:dyDescent="0.25">
      <c r="B483" s="4"/>
    </row>
    <row r="484" spans="2:2" ht="15.75" x14ac:dyDescent="0.25">
      <c r="B484" s="4"/>
    </row>
    <row r="485" spans="2:2" ht="15.75" x14ac:dyDescent="0.25">
      <c r="B485" s="4"/>
    </row>
    <row r="486" spans="2:2" ht="15.75" x14ac:dyDescent="0.25">
      <c r="B486" s="4"/>
    </row>
    <row r="487" spans="2:2" ht="15.75" x14ac:dyDescent="0.25">
      <c r="B487" s="4"/>
    </row>
    <row r="488" spans="2:2" ht="15.75" x14ac:dyDescent="0.25">
      <c r="B488" s="4"/>
    </row>
    <row r="489" spans="2:2" ht="15.75" x14ac:dyDescent="0.25">
      <c r="B489" s="4"/>
    </row>
    <row r="490" spans="2:2" ht="15.75" x14ac:dyDescent="0.25">
      <c r="B490" s="4"/>
    </row>
    <row r="491" spans="2:2" ht="15.75" x14ac:dyDescent="0.25">
      <c r="B491" s="4"/>
    </row>
    <row r="492" spans="2:2" ht="15.75" x14ac:dyDescent="0.25">
      <c r="B492" s="4"/>
    </row>
    <row r="493" spans="2:2" ht="15.75" x14ac:dyDescent="0.25">
      <c r="B493" s="4"/>
    </row>
    <row r="494" spans="2:2" ht="15.75" x14ac:dyDescent="0.25">
      <c r="B494" s="4"/>
    </row>
    <row r="495" spans="2:2" ht="15.75" x14ac:dyDescent="0.25">
      <c r="B495" s="4"/>
    </row>
    <row r="496" spans="2:2" ht="15.75" x14ac:dyDescent="0.25">
      <c r="B496" s="4"/>
    </row>
    <row r="497" spans="2:2" ht="15.75" x14ac:dyDescent="0.25">
      <c r="B497" s="4"/>
    </row>
    <row r="498" spans="2:2" ht="15.75" x14ac:dyDescent="0.25">
      <c r="B498" s="4"/>
    </row>
    <row r="499" spans="2:2" ht="15.75" x14ac:dyDescent="0.25">
      <c r="B499" s="4"/>
    </row>
    <row r="500" spans="2:2" ht="15.75" x14ac:dyDescent="0.25">
      <c r="B500" s="4"/>
    </row>
    <row r="501" spans="2:2" ht="15.75" x14ac:dyDescent="0.25">
      <c r="B501" s="4"/>
    </row>
    <row r="502" spans="2:2" ht="15.75" x14ac:dyDescent="0.25">
      <c r="B502" s="4"/>
    </row>
    <row r="503" spans="2:2" ht="15.75" x14ac:dyDescent="0.25">
      <c r="B503" s="4"/>
    </row>
    <row r="504" spans="2:2" ht="15.75" x14ac:dyDescent="0.25">
      <c r="B504" s="4"/>
    </row>
    <row r="505" spans="2:2" ht="15.75" x14ac:dyDescent="0.25">
      <c r="B505" s="4"/>
    </row>
    <row r="506" spans="2:2" ht="15.75" x14ac:dyDescent="0.25">
      <c r="B506" s="4"/>
    </row>
    <row r="507" spans="2:2" ht="15.75" x14ac:dyDescent="0.25">
      <c r="B507" s="4"/>
    </row>
    <row r="508" spans="2:2" ht="15.75" x14ac:dyDescent="0.25">
      <c r="B508" s="4"/>
    </row>
    <row r="509" spans="2:2" ht="15.75" x14ac:dyDescent="0.25">
      <c r="B509" s="4"/>
    </row>
    <row r="510" spans="2:2" ht="15.75" x14ac:dyDescent="0.25">
      <c r="B510" s="4"/>
    </row>
    <row r="511" spans="2:2" ht="15.75" x14ac:dyDescent="0.25">
      <c r="B511" s="4"/>
    </row>
    <row r="512" spans="2:2" ht="15.75" x14ac:dyDescent="0.25">
      <c r="B512" s="4"/>
    </row>
    <row r="513" spans="2:2" ht="15.75" x14ac:dyDescent="0.25">
      <c r="B513" s="4"/>
    </row>
    <row r="514" spans="2:2" ht="15.75" x14ac:dyDescent="0.25">
      <c r="B514" s="4"/>
    </row>
    <row r="515" spans="2:2" ht="15.75" x14ac:dyDescent="0.25">
      <c r="B515" s="4"/>
    </row>
    <row r="516" spans="2:2" ht="15.75" x14ac:dyDescent="0.25">
      <c r="B516" s="4"/>
    </row>
    <row r="517" spans="2:2" ht="15.75" x14ac:dyDescent="0.25">
      <c r="B517" s="4"/>
    </row>
    <row r="518" spans="2:2" ht="15.75" x14ac:dyDescent="0.25">
      <c r="B518" s="4"/>
    </row>
    <row r="519" spans="2:2" ht="15.75" x14ac:dyDescent="0.25">
      <c r="B519" s="4"/>
    </row>
    <row r="520" spans="2:2" ht="15.75" x14ac:dyDescent="0.25">
      <c r="B520" s="4"/>
    </row>
    <row r="521" spans="2:2" ht="15.75" x14ac:dyDescent="0.25">
      <c r="B521" s="4"/>
    </row>
    <row r="522" spans="2:2" ht="15.75" x14ac:dyDescent="0.25">
      <c r="B522" s="4"/>
    </row>
    <row r="523" spans="2:2" ht="15.75" x14ac:dyDescent="0.25">
      <c r="B523" s="4"/>
    </row>
    <row r="524" spans="2:2" ht="15.75" x14ac:dyDescent="0.25">
      <c r="B524" s="4"/>
    </row>
    <row r="525" spans="2:2" ht="15.75" x14ac:dyDescent="0.25">
      <c r="B525" s="4"/>
    </row>
    <row r="526" spans="2:2" ht="15.75" x14ac:dyDescent="0.25">
      <c r="B526" s="4"/>
    </row>
    <row r="527" spans="2:2" ht="15.75" x14ac:dyDescent="0.25">
      <c r="B527" s="4"/>
    </row>
    <row r="528" spans="2:2" ht="15.75" x14ac:dyDescent="0.25">
      <c r="B528" s="4"/>
    </row>
    <row r="529" spans="2:2" ht="15.75" x14ac:dyDescent="0.25">
      <c r="B529" s="4"/>
    </row>
    <row r="530" spans="2:2" ht="15.75" x14ac:dyDescent="0.25">
      <c r="B530" s="4"/>
    </row>
    <row r="531" spans="2:2" ht="15.75" x14ac:dyDescent="0.25">
      <c r="B531" s="4"/>
    </row>
    <row r="532" spans="2:2" ht="15.75" x14ac:dyDescent="0.25">
      <c r="B532" s="4"/>
    </row>
    <row r="533" spans="2:2" ht="15.75" x14ac:dyDescent="0.25">
      <c r="B533" s="4"/>
    </row>
    <row r="534" spans="2:2" ht="15.75" x14ac:dyDescent="0.25">
      <c r="B534" s="4"/>
    </row>
    <row r="535" spans="2:2" ht="15.75" x14ac:dyDescent="0.25">
      <c r="B535" s="4"/>
    </row>
    <row r="536" spans="2:2" ht="15.75" x14ac:dyDescent="0.25">
      <c r="B536" s="4"/>
    </row>
    <row r="537" spans="2:2" ht="15.75" x14ac:dyDescent="0.25">
      <c r="B537" s="4"/>
    </row>
    <row r="538" spans="2:2" ht="15.75" x14ac:dyDescent="0.25">
      <c r="B538" s="4"/>
    </row>
    <row r="539" spans="2:2" ht="15.75" x14ac:dyDescent="0.25">
      <c r="B539" s="4"/>
    </row>
    <row r="540" spans="2:2" ht="15.75" x14ac:dyDescent="0.25">
      <c r="B540" s="4"/>
    </row>
    <row r="541" spans="2:2" ht="15.75" x14ac:dyDescent="0.25">
      <c r="B541" s="4"/>
    </row>
    <row r="542" spans="2:2" ht="15.75" x14ac:dyDescent="0.25">
      <c r="B542" s="4"/>
    </row>
    <row r="543" spans="2:2" ht="15.75" x14ac:dyDescent="0.25">
      <c r="B543" s="4"/>
    </row>
    <row r="544" spans="2:2" ht="15.75" x14ac:dyDescent="0.25">
      <c r="B544" s="4"/>
    </row>
    <row r="545" spans="2:2" ht="15.75" x14ac:dyDescent="0.25">
      <c r="B545" s="4"/>
    </row>
    <row r="546" spans="2:2" ht="15.75" x14ac:dyDescent="0.25">
      <c r="B546" s="4"/>
    </row>
    <row r="547" spans="2:2" ht="15.75" x14ac:dyDescent="0.25">
      <c r="B547" s="4"/>
    </row>
    <row r="548" spans="2:2" ht="15.75" x14ac:dyDescent="0.25">
      <c r="B548" s="4"/>
    </row>
    <row r="549" spans="2:2" ht="15.75" x14ac:dyDescent="0.25">
      <c r="B549" s="4"/>
    </row>
    <row r="550" spans="2:2" ht="15.75" x14ac:dyDescent="0.25">
      <c r="B550" s="4"/>
    </row>
    <row r="551" spans="2:2" ht="15.75" x14ac:dyDescent="0.25">
      <c r="B551" s="4"/>
    </row>
    <row r="552" spans="2:2" ht="15.75" x14ac:dyDescent="0.25">
      <c r="B552" s="4"/>
    </row>
    <row r="553" spans="2:2" ht="15.75" x14ac:dyDescent="0.25">
      <c r="B553" s="4"/>
    </row>
    <row r="554" spans="2:2" ht="15.75" x14ac:dyDescent="0.25">
      <c r="B554" s="4"/>
    </row>
    <row r="555" spans="2:2" ht="15.75" x14ac:dyDescent="0.25">
      <c r="B555" s="4"/>
    </row>
    <row r="556" spans="2:2" ht="15.75" x14ac:dyDescent="0.25">
      <c r="B556" s="4"/>
    </row>
    <row r="557" spans="2:2" ht="15.75" x14ac:dyDescent="0.25">
      <c r="B557" s="4"/>
    </row>
    <row r="558" spans="2:2" ht="15.75" x14ac:dyDescent="0.25">
      <c r="B558" s="4"/>
    </row>
    <row r="559" spans="2:2" ht="15.75" x14ac:dyDescent="0.25">
      <c r="B559" s="4"/>
    </row>
    <row r="560" spans="2:2" ht="15.75" x14ac:dyDescent="0.25">
      <c r="B560" s="4"/>
    </row>
    <row r="561" spans="2:2" ht="15.75" x14ac:dyDescent="0.25">
      <c r="B561" s="4"/>
    </row>
    <row r="562" spans="2:2" ht="15.75" x14ac:dyDescent="0.25">
      <c r="B562" s="4"/>
    </row>
    <row r="563" spans="2:2" ht="15.75" x14ac:dyDescent="0.25">
      <c r="B563" s="4"/>
    </row>
    <row r="564" spans="2:2" ht="15.75" x14ac:dyDescent="0.25">
      <c r="B564" s="4"/>
    </row>
    <row r="565" spans="2:2" ht="15.75" x14ac:dyDescent="0.25">
      <c r="B565" s="4"/>
    </row>
    <row r="566" spans="2:2" ht="15.75" x14ac:dyDescent="0.25">
      <c r="B566" s="4"/>
    </row>
    <row r="567" spans="2:2" ht="15.75" x14ac:dyDescent="0.25">
      <c r="B567" s="4"/>
    </row>
    <row r="568" spans="2:2" ht="15.75" x14ac:dyDescent="0.25">
      <c r="B568" s="4"/>
    </row>
    <row r="569" spans="2:2" ht="15.75" x14ac:dyDescent="0.25">
      <c r="B569" s="4"/>
    </row>
    <row r="570" spans="2:2" ht="15.75" x14ac:dyDescent="0.25">
      <c r="B570" s="4"/>
    </row>
    <row r="571" spans="2:2" ht="15.75" x14ac:dyDescent="0.25">
      <c r="B571" s="4"/>
    </row>
    <row r="572" spans="2:2" ht="15.75" x14ac:dyDescent="0.25">
      <c r="B572" s="4"/>
    </row>
    <row r="573" spans="2:2" ht="15.75" x14ac:dyDescent="0.25">
      <c r="B573" s="4"/>
    </row>
    <row r="574" spans="2:2" ht="15.75" x14ac:dyDescent="0.25">
      <c r="B574" s="4"/>
    </row>
    <row r="575" spans="2:2" ht="15.75" x14ac:dyDescent="0.25">
      <c r="B575" s="4"/>
    </row>
    <row r="576" spans="2:2" ht="15.75" x14ac:dyDescent="0.25">
      <c r="B576" s="4"/>
    </row>
    <row r="577" spans="2:2" ht="15.75" x14ac:dyDescent="0.25">
      <c r="B577" s="4"/>
    </row>
    <row r="578" spans="2:2" ht="15.75" x14ac:dyDescent="0.25">
      <c r="B578" s="4"/>
    </row>
    <row r="579" spans="2:2" ht="15.75" x14ac:dyDescent="0.25">
      <c r="B579" s="4"/>
    </row>
    <row r="580" spans="2:2" ht="15.75" x14ac:dyDescent="0.25">
      <c r="B580" s="4"/>
    </row>
    <row r="581" spans="2:2" ht="15.75" x14ac:dyDescent="0.25">
      <c r="B581" s="4"/>
    </row>
    <row r="582" spans="2:2" ht="15.75" x14ac:dyDescent="0.25">
      <c r="B582" s="4"/>
    </row>
    <row r="583" spans="2:2" ht="15.75" x14ac:dyDescent="0.25">
      <c r="B583" s="4"/>
    </row>
    <row r="584" spans="2:2" ht="15.75" x14ac:dyDescent="0.25">
      <c r="B584" s="4"/>
    </row>
    <row r="585" spans="2:2" ht="15.75" x14ac:dyDescent="0.25">
      <c r="B585" s="4"/>
    </row>
    <row r="586" spans="2:2" ht="15.75" x14ac:dyDescent="0.25">
      <c r="B586" s="4"/>
    </row>
    <row r="587" spans="2:2" ht="15.75" x14ac:dyDescent="0.25">
      <c r="B587" s="4"/>
    </row>
    <row r="588" spans="2:2" ht="15.75" x14ac:dyDescent="0.25">
      <c r="B588" s="4"/>
    </row>
    <row r="589" spans="2:2" ht="15.75" x14ac:dyDescent="0.25">
      <c r="B589" s="4"/>
    </row>
    <row r="590" spans="2:2" ht="15.75" x14ac:dyDescent="0.25">
      <c r="B590" s="4"/>
    </row>
    <row r="591" spans="2:2" ht="15.75" x14ac:dyDescent="0.25">
      <c r="B591" s="4"/>
    </row>
    <row r="592" spans="2:2" ht="15.75" x14ac:dyDescent="0.25">
      <c r="B592" s="4"/>
    </row>
    <row r="593" spans="2:2" ht="15.75" x14ac:dyDescent="0.25">
      <c r="B593" s="4"/>
    </row>
    <row r="594" spans="2:2" ht="15.75" x14ac:dyDescent="0.25">
      <c r="B594" s="4"/>
    </row>
    <row r="595" spans="2:2" ht="15.75" x14ac:dyDescent="0.25">
      <c r="B595" s="4"/>
    </row>
    <row r="596" spans="2:2" ht="15.75" x14ac:dyDescent="0.25">
      <c r="B596" s="4"/>
    </row>
    <row r="597" spans="2:2" ht="15.75" x14ac:dyDescent="0.25">
      <c r="B597" s="4"/>
    </row>
    <row r="598" spans="2:2" ht="15.75" x14ac:dyDescent="0.25">
      <c r="B598" s="4"/>
    </row>
    <row r="599" spans="2:2" ht="15.75" x14ac:dyDescent="0.25">
      <c r="B599" s="4"/>
    </row>
    <row r="600" spans="2:2" ht="15.75" x14ac:dyDescent="0.25">
      <c r="B600" s="4"/>
    </row>
    <row r="601" spans="2:2" ht="15.75" x14ac:dyDescent="0.25">
      <c r="B601" s="4"/>
    </row>
    <row r="602" spans="2:2" ht="15.75" x14ac:dyDescent="0.25">
      <c r="B602" s="4"/>
    </row>
    <row r="603" spans="2:2" ht="15.75" x14ac:dyDescent="0.25">
      <c r="B603" s="4"/>
    </row>
    <row r="604" spans="2:2" ht="15.75" x14ac:dyDescent="0.25">
      <c r="B604" s="4"/>
    </row>
    <row r="605" spans="2:2" ht="15.75" x14ac:dyDescent="0.25">
      <c r="B605" s="4"/>
    </row>
    <row r="606" spans="2:2" ht="15.75" x14ac:dyDescent="0.25">
      <c r="B606" s="4"/>
    </row>
    <row r="607" spans="2:2" ht="15.75" x14ac:dyDescent="0.25">
      <c r="B607" s="4"/>
    </row>
    <row r="608" spans="2:2" ht="15.75" x14ac:dyDescent="0.25">
      <c r="B608" s="4"/>
    </row>
    <row r="609" spans="2:2" ht="15.75" x14ac:dyDescent="0.25">
      <c r="B609" s="4"/>
    </row>
    <row r="610" spans="2:2" ht="15.75" x14ac:dyDescent="0.25">
      <c r="B610" s="4"/>
    </row>
    <row r="611" spans="2:2" ht="15.75" x14ac:dyDescent="0.25">
      <c r="B611" s="4"/>
    </row>
    <row r="612" spans="2:2" ht="15.75" x14ac:dyDescent="0.25">
      <c r="B612" s="4"/>
    </row>
    <row r="613" spans="2:2" ht="15.75" x14ac:dyDescent="0.25">
      <c r="B613" s="4"/>
    </row>
    <row r="614" spans="2:2" ht="15.75" x14ac:dyDescent="0.25">
      <c r="B614" s="4"/>
    </row>
    <row r="615" spans="2:2" ht="15.75" x14ac:dyDescent="0.25">
      <c r="B615" s="4"/>
    </row>
    <row r="616" spans="2:2" ht="15.75" x14ac:dyDescent="0.25">
      <c r="B616" s="4"/>
    </row>
    <row r="617" spans="2:2" ht="15.75" x14ac:dyDescent="0.25">
      <c r="B617" s="4"/>
    </row>
    <row r="618" spans="2:2" ht="15.75" x14ac:dyDescent="0.25">
      <c r="B618" s="4"/>
    </row>
    <row r="619" spans="2:2" ht="15.75" x14ac:dyDescent="0.25">
      <c r="B619" s="4"/>
    </row>
    <row r="620" spans="2:2" ht="15.75" x14ac:dyDescent="0.25">
      <c r="B620" s="4"/>
    </row>
    <row r="621" spans="2:2" ht="15.75" x14ac:dyDescent="0.25">
      <c r="B621" s="4"/>
    </row>
    <row r="622" spans="2:2" ht="15.75" x14ac:dyDescent="0.25">
      <c r="B622" s="4"/>
    </row>
    <row r="623" spans="2:2" ht="15.75" x14ac:dyDescent="0.25">
      <c r="B623" s="4"/>
    </row>
    <row r="624" spans="2:2" ht="15.75" x14ac:dyDescent="0.25">
      <c r="B624" s="4"/>
    </row>
    <row r="625" spans="2:2" ht="15.75" x14ac:dyDescent="0.25">
      <c r="B625" s="4"/>
    </row>
    <row r="626" spans="2:2" ht="15.75" x14ac:dyDescent="0.25">
      <c r="B626" s="4"/>
    </row>
    <row r="627" spans="2:2" ht="15.75" x14ac:dyDescent="0.25">
      <c r="B627" s="4"/>
    </row>
    <row r="628" spans="2:2" ht="15.75" x14ac:dyDescent="0.25">
      <c r="B628" s="4"/>
    </row>
    <row r="629" spans="2:2" ht="15.75" x14ac:dyDescent="0.25">
      <c r="B629" s="4"/>
    </row>
    <row r="630" spans="2:2" ht="15.75" x14ac:dyDescent="0.25">
      <c r="B630" s="4"/>
    </row>
    <row r="631" spans="2:2" ht="15.75" x14ac:dyDescent="0.25">
      <c r="B631" s="4"/>
    </row>
    <row r="632" spans="2:2" ht="15.75" x14ac:dyDescent="0.25">
      <c r="B632" s="4"/>
    </row>
    <row r="633" spans="2:2" ht="15.75" x14ac:dyDescent="0.25">
      <c r="B633" s="4"/>
    </row>
    <row r="634" spans="2:2" ht="15.75" x14ac:dyDescent="0.25">
      <c r="B634" s="4"/>
    </row>
    <row r="635" spans="2:2" ht="15.75" x14ac:dyDescent="0.25">
      <c r="B635" s="4"/>
    </row>
    <row r="636" spans="2:2" ht="15.75" x14ac:dyDescent="0.25">
      <c r="B636" s="4"/>
    </row>
    <row r="637" spans="2:2" ht="15.75" x14ac:dyDescent="0.25">
      <c r="B637" s="4"/>
    </row>
    <row r="638" spans="2:2" ht="15.75" x14ac:dyDescent="0.25">
      <c r="B638" s="4"/>
    </row>
    <row r="639" spans="2:2" ht="15.75" x14ac:dyDescent="0.25">
      <c r="B639" s="4"/>
    </row>
    <row r="640" spans="2:2" ht="15.75" x14ac:dyDescent="0.25">
      <c r="B640" s="4"/>
    </row>
    <row r="641" spans="2:2" ht="15.75" x14ac:dyDescent="0.25">
      <c r="B641" s="4"/>
    </row>
    <row r="642" spans="2:2" ht="15.75" x14ac:dyDescent="0.25">
      <c r="B642" s="4"/>
    </row>
    <row r="643" spans="2:2" ht="15.75" x14ac:dyDescent="0.25">
      <c r="B643" s="4"/>
    </row>
    <row r="644" spans="2:2" ht="15.75" x14ac:dyDescent="0.25">
      <c r="B644" s="4"/>
    </row>
    <row r="645" spans="2:2" ht="15.75" x14ac:dyDescent="0.25">
      <c r="B645" s="4"/>
    </row>
    <row r="646" spans="2:2" ht="15.75" x14ac:dyDescent="0.25">
      <c r="B646" s="4"/>
    </row>
    <row r="647" spans="2:2" ht="15.75" x14ac:dyDescent="0.25">
      <c r="B647" s="4"/>
    </row>
    <row r="648" spans="2:2" ht="15.75" x14ac:dyDescent="0.25">
      <c r="B648" s="4"/>
    </row>
    <row r="649" spans="2:2" ht="15.75" x14ac:dyDescent="0.25">
      <c r="B649" s="4"/>
    </row>
    <row r="650" spans="2:2" ht="15.75" x14ac:dyDescent="0.25">
      <c r="B650" s="4"/>
    </row>
    <row r="651" spans="2:2" ht="15.75" x14ac:dyDescent="0.25">
      <c r="B651" s="4"/>
    </row>
    <row r="652" spans="2:2" ht="15.75" x14ac:dyDescent="0.25">
      <c r="B652" s="4"/>
    </row>
    <row r="653" spans="2:2" ht="15.75" x14ac:dyDescent="0.25">
      <c r="B653" s="4"/>
    </row>
    <row r="654" spans="2:2" ht="15.75" x14ac:dyDescent="0.25">
      <c r="B654" s="4"/>
    </row>
    <row r="655" spans="2:2" ht="15.75" x14ac:dyDescent="0.25">
      <c r="B655" s="4"/>
    </row>
    <row r="656" spans="2:2" ht="15.75" x14ac:dyDescent="0.25">
      <c r="B656" s="4"/>
    </row>
    <row r="657" spans="2:2" ht="15.75" x14ac:dyDescent="0.25">
      <c r="B657" s="4"/>
    </row>
    <row r="658" spans="2:2" ht="15.75" x14ac:dyDescent="0.25">
      <c r="B658" s="4"/>
    </row>
    <row r="659" spans="2:2" ht="15.75" x14ac:dyDescent="0.25">
      <c r="B659" s="4"/>
    </row>
    <row r="660" spans="2:2" ht="15.75" x14ac:dyDescent="0.25">
      <c r="B660" s="4"/>
    </row>
    <row r="661" spans="2:2" ht="15.75" x14ac:dyDescent="0.25">
      <c r="B661" s="4"/>
    </row>
    <row r="662" spans="2:2" ht="15.75" x14ac:dyDescent="0.25">
      <c r="B662" s="4"/>
    </row>
    <row r="663" spans="2:2" ht="15.75" x14ac:dyDescent="0.25">
      <c r="B663" s="4"/>
    </row>
    <row r="664" spans="2:2" ht="15.75" x14ac:dyDescent="0.25">
      <c r="B664" s="4"/>
    </row>
    <row r="665" spans="2:2" ht="15.75" x14ac:dyDescent="0.25">
      <c r="B665" s="4"/>
    </row>
    <row r="666" spans="2:2" ht="15.75" x14ac:dyDescent="0.25">
      <c r="B666" s="4"/>
    </row>
    <row r="667" spans="2:2" ht="15.75" x14ac:dyDescent="0.25">
      <c r="B667" s="4"/>
    </row>
    <row r="668" spans="2:2" ht="15.75" x14ac:dyDescent="0.25">
      <c r="B668" s="4"/>
    </row>
    <row r="669" spans="2:2" ht="15.75" x14ac:dyDescent="0.25">
      <c r="B669" s="4"/>
    </row>
    <row r="670" spans="2:2" ht="15.75" x14ac:dyDescent="0.25">
      <c r="B670" s="4"/>
    </row>
    <row r="671" spans="2:2" ht="15.75" x14ac:dyDescent="0.25">
      <c r="B671" s="4"/>
    </row>
    <row r="672" spans="2:2" ht="15.75" x14ac:dyDescent="0.25">
      <c r="B672" s="4"/>
    </row>
    <row r="673" spans="2:2" ht="15.75" x14ac:dyDescent="0.25">
      <c r="B673" s="4"/>
    </row>
    <row r="674" spans="2:2" ht="15.75" x14ac:dyDescent="0.25">
      <c r="B674" s="4"/>
    </row>
    <row r="675" spans="2:2" ht="15.75" x14ac:dyDescent="0.25">
      <c r="B675" s="4"/>
    </row>
    <row r="676" spans="2:2" ht="15.75" x14ac:dyDescent="0.25">
      <c r="B676" s="4"/>
    </row>
    <row r="677" spans="2:2" ht="15.75" x14ac:dyDescent="0.25">
      <c r="B677" s="4"/>
    </row>
    <row r="678" spans="2:2" ht="15.75" x14ac:dyDescent="0.25">
      <c r="B678" s="4"/>
    </row>
    <row r="679" spans="2:2" ht="15.75" x14ac:dyDescent="0.25">
      <c r="B679" s="4"/>
    </row>
    <row r="680" spans="2:2" ht="15.75" x14ac:dyDescent="0.25">
      <c r="B680" s="4"/>
    </row>
    <row r="681" spans="2:2" ht="15.75" x14ac:dyDescent="0.25">
      <c r="B681" s="4"/>
    </row>
    <row r="682" spans="2:2" ht="15.75" x14ac:dyDescent="0.25">
      <c r="B682" s="4"/>
    </row>
    <row r="683" spans="2:2" ht="15.75" x14ac:dyDescent="0.25">
      <c r="B683" s="4"/>
    </row>
    <row r="684" spans="2:2" ht="15.75" x14ac:dyDescent="0.25">
      <c r="B684" s="4"/>
    </row>
    <row r="685" spans="2:2" ht="15.75" x14ac:dyDescent="0.25">
      <c r="B685" s="4"/>
    </row>
    <row r="686" spans="2:2" ht="15.75" x14ac:dyDescent="0.25">
      <c r="B686" s="4"/>
    </row>
    <row r="687" spans="2:2" ht="15.75" x14ac:dyDescent="0.25">
      <c r="B687" s="4"/>
    </row>
    <row r="688" spans="2:2" ht="15.75" x14ac:dyDescent="0.25">
      <c r="B688" s="4"/>
    </row>
    <row r="689" spans="2:2" ht="15.75" x14ac:dyDescent="0.25">
      <c r="B689" s="4"/>
    </row>
    <row r="690" spans="2:2" ht="15.75" x14ac:dyDescent="0.25">
      <c r="B690" s="4"/>
    </row>
    <row r="691" spans="2:2" ht="15.75" x14ac:dyDescent="0.25">
      <c r="B691" s="4"/>
    </row>
    <row r="692" spans="2:2" ht="15.75" x14ac:dyDescent="0.25">
      <c r="B692" s="4"/>
    </row>
    <row r="693" spans="2:2" ht="15.75" x14ac:dyDescent="0.25">
      <c r="B693" s="4"/>
    </row>
    <row r="694" spans="2:2" ht="15.75" x14ac:dyDescent="0.25">
      <c r="B694" s="4"/>
    </row>
    <row r="695" spans="2:2" ht="15.75" x14ac:dyDescent="0.25">
      <c r="B695" s="4"/>
    </row>
    <row r="696" spans="2:2" ht="15.75" x14ac:dyDescent="0.25">
      <c r="B696" s="4"/>
    </row>
    <row r="697" spans="2:2" ht="15.75" x14ac:dyDescent="0.25">
      <c r="B697" s="4"/>
    </row>
    <row r="698" spans="2:2" ht="15.75" x14ac:dyDescent="0.25">
      <c r="B698" s="4"/>
    </row>
    <row r="699" spans="2:2" ht="15.75" x14ac:dyDescent="0.25">
      <c r="B699" s="4"/>
    </row>
    <row r="700" spans="2:2" ht="15.75" x14ac:dyDescent="0.25">
      <c r="B700" s="4"/>
    </row>
    <row r="701" spans="2:2" ht="15.75" x14ac:dyDescent="0.25">
      <c r="B701" s="4"/>
    </row>
    <row r="702" spans="2:2" ht="15.75" x14ac:dyDescent="0.25">
      <c r="B702" s="4"/>
    </row>
    <row r="703" spans="2:2" ht="15.75" x14ac:dyDescent="0.25">
      <c r="B703" s="4"/>
    </row>
    <row r="704" spans="2:2" ht="15.75" x14ac:dyDescent="0.25">
      <c r="B704" s="4"/>
    </row>
    <row r="705" spans="2:2" ht="15.75" x14ac:dyDescent="0.25">
      <c r="B705" s="4"/>
    </row>
    <row r="706" spans="2:2" ht="15.75" x14ac:dyDescent="0.25">
      <c r="B706" s="4"/>
    </row>
    <row r="707" spans="2:2" ht="15.75" x14ac:dyDescent="0.25">
      <c r="B707" s="4"/>
    </row>
    <row r="708" spans="2:2" ht="15.75" x14ac:dyDescent="0.25">
      <c r="B708" s="4"/>
    </row>
    <row r="709" spans="2:2" ht="15.75" x14ac:dyDescent="0.25">
      <c r="B709" s="4"/>
    </row>
    <row r="710" spans="2:2" ht="15.75" x14ac:dyDescent="0.25">
      <c r="B710" s="4"/>
    </row>
    <row r="711" spans="2:2" ht="15.75" x14ac:dyDescent="0.25">
      <c r="B711" s="4"/>
    </row>
    <row r="712" spans="2:2" ht="15.75" x14ac:dyDescent="0.25">
      <c r="B712" s="4"/>
    </row>
    <row r="713" spans="2:2" ht="15.75" x14ac:dyDescent="0.25">
      <c r="B713" s="4"/>
    </row>
    <row r="714" spans="2:2" ht="15.75" x14ac:dyDescent="0.25">
      <c r="B714" s="4"/>
    </row>
    <row r="715" spans="2:2" ht="15.75" x14ac:dyDescent="0.25">
      <c r="B715" s="4"/>
    </row>
    <row r="716" spans="2:2" ht="15.75" x14ac:dyDescent="0.25">
      <c r="B716" s="4"/>
    </row>
    <row r="717" spans="2:2" ht="15.75" x14ac:dyDescent="0.25">
      <c r="B717" s="4"/>
    </row>
    <row r="718" spans="2:2" ht="15.75" x14ac:dyDescent="0.25">
      <c r="B718" s="4"/>
    </row>
    <row r="719" spans="2:2" ht="15.75" x14ac:dyDescent="0.25">
      <c r="B719" s="4"/>
    </row>
    <row r="720" spans="2:2" ht="15.75" x14ac:dyDescent="0.25">
      <c r="B720" s="4"/>
    </row>
    <row r="721" spans="2:2" ht="15.75" x14ac:dyDescent="0.25">
      <c r="B721" s="4"/>
    </row>
    <row r="722" spans="2:2" ht="15.75" x14ac:dyDescent="0.25">
      <c r="B722" s="4"/>
    </row>
    <row r="723" spans="2:2" ht="15.75" x14ac:dyDescent="0.25">
      <c r="B723" s="4"/>
    </row>
    <row r="724" spans="2:2" ht="15.75" x14ac:dyDescent="0.25">
      <c r="B724" s="4"/>
    </row>
    <row r="725" spans="2:2" ht="15.75" x14ac:dyDescent="0.25">
      <c r="B725" s="4"/>
    </row>
    <row r="726" spans="2:2" ht="15.75" x14ac:dyDescent="0.25">
      <c r="B726" s="4"/>
    </row>
    <row r="727" spans="2:2" ht="15.75" x14ac:dyDescent="0.25">
      <c r="B727" s="4"/>
    </row>
    <row r="728" spans="2:2" ht="15.75" x14ac:dyDescent="0.25">
      <c r="B728" s="4"/>
    </row>
    <row r="729" spans="2:2" ht="15.75" x14ac:dyDescent="0.25">
      <c r="B729" s="4"/>
    </row>
    <row r="730" spans="2:2" ht="15.75" x14ac:dyDescent="0.25">
      <c r="B730" s="4"/>
    </row>
    <row r="731" spans="2:2" ht="15.75" x14ac:dyDescent="0.25">
      <c r="B731" s="4"/>
    </row>
    <row r="732" spans="2:2" ht="15.75" x14ac:dyDescent="0.25">
      <c r="B732" s="4"/>
    </row>
    <row r="733" spans="2:2" ht="15.75" x14ac:dyDescent="0.25">
      <c r="B733" s="4"/>
    </row>
    <row r="734" spans="2:2" ht="15.75" x14ac:dyDescent="0.25">
      <c r="B734" s="4"/>
    </row>
    <row r="735" spans="2:2" ht="15.75" x14ac:dyDescent="0.25">
      <c r="B735" s="4"/>
    </row>
    <row r="736" spans="2:2" ht="15.75" x14ac:dyDescent="0.25">
      <c r="B736" s="4"/>
    </row>
    <row r="737" spans="2:2" ht="15.75" x14ac:dyDescent="0.25">
      <c r="B737" s="4"/>
    </row>
    <row r="738" spans="2:2" ht="15.75" x14ac:dyDescent="0.25">
      <c r="B738" s="4"/>
    </row>
    <row r="739" spans="2:2" ht="15.75" x14ac:dyDescent="0.25">
      <c r="B739" s="4"/>
    </row>
    <row r="740" spans="2:2" ht="15.75" x14ac:dyDescent="0.25">
      <c r="B740" s="4"/>
    </row>
    <row r="741" spans="2:2" ht="15.75" x14ac:dyDescent="0.25">
      <c r="B741" s="4"/>
    </row>
    <row r="742" spans="2:2" ht="15.75" x14ac:dyDescent="0.25">
      <c r="B742" s="4"/>
    </row>
    <row r="743" spans="2:2" ht="15.75" x14ac:dyDescent="0.25">
      <c r="B743" s="4"/>
    </row>
    <row r="744" spans="2:2" ht="15.75" x14ac:dyDescent="0.25">
      <c r="B744" s="4"/>
    </row>
    <row r="745" spans="2:2" ht="15.75" x14ac:dyDescent="0.25">
      <c r="B745" s="4"/>
    </row>
    <row r="746" spans="2:2" ht="15.75" x14ac:dyDescent="0.25">
      <c r="B746" s="4"/>
    </row>
    <row r="747" spans="2:2" ht="15.75" x14ac:dyDescent="0.25">
      <c r="B747" s="4"/>
    </row>
    <row r="748" spans="2:2" ht="15.75" x14ac:dyDescent="0.25">
      <c r="B748" s="4"/>
    </row>
    <row r="749" spans="2:2" ht="15.75" x14ac:dyDescent="0.25">
      <c r="B749" s="4"/>
    </row>
    <row r="750" spans="2:2" ht="15.75" x14ac:dyDescent="0.25">
      <c r="B750" s="4"/>
    </row>
    <row r="751" spans="2:2" ht="15.75" x14ac:dyDescent="0.25">
      <c r="B751" s="4"/>
    </row>
    <row r="752" spans="2:2" ht="15.75" x14ac:dyDescent="0.25">
      <c r="B752" s="4"/>
    </row>
    <row r="753" spans="2:2" ht="15.75" x14ac:dyDescent="0.25">
      <c r="B753" s="4"/>
    </row>
    <row r="754" spans="2:2" ht="15.75" x14ac:dyDescent="0.25">
      <c r="B754" s="4"/>
    </row>
    <row r="755" spans="2:2" ht="15.75" x14ac:dyDescent="0.25">
      <c r="B755" s="4"/>
    </row>
    <row r="756" spans="2:2" ht="15.75" x14ac:dyDescent="0.25">
      <c r="B756" s="4"/>
    </row>
    <row r="757" spans="2:2" ht="15.75" x14ac:dyDescent="0.25">
      <c r="B757" s="4"/>
    </row>
    <row r="758" spans="2:2" ht="15.75" x14ac:dyDescent="0.25">
      <c r="B758" s="4"/>
    </row>
    <row r="759" spans="2:2" ht="15.75" x14ac:dyDescent="0.25">
      <c r="B759" s="4"/>
    </row>
    <row r="760" spans="2:2" ht="15.75" x14ac:dyDescent="0.25">
      <c r="B760" s="4"/>
    </row>
    <row r="761" spans="2:2" ht="15.75" x14ac:dyDescent="0.25">
      <c r="B761" s="4"/>
    </row>
    <row r="762" spans="2:2" ht="15.75" x14ac:dyDescent="0.25">
      <c r="B762" s="4"/>
    </row>
    <row r="763" spans="2:2" ht="15.75" x14ac:dyDescent="0.25">
      <c r="B763" s="4"/>
    </row>
    <row r="764" spans="2:2" ht="15.75" x14ac:dyDescent="0.25">
      <c r="B764" s="4"/>
    </row>
    <row r="765" spans="2:2" ht="15.75" x14ac:dyDescent="0.25">
      <c r="B765" s="4"/>
    </row>
    <row r="766" spans="2:2" ht="15.75" x14ac:dyDescent="0.25">
      <c r="B766" s="4"/>
    </row>
    <row r="767" spans="2:2" ht="15.75" x14ac:dyDescent="0.25">
      <c r="B767" s="4"/>
    </row>
    <row r="768" spans="2:2" ht="15.75" x14ac:dyDescent="0.25">
      <c r="B768" s="4"/>
    </row>
    <row r="769" spans="2:2" ht="15.75" x14ac:dyDescent="0.25">
      <c r="B769" s="4"/>
    </row>
    <row r="770" spans="2:2" ht="15.75" x14ac:dyDescent="0.25">
      <c r="B770" s="4"/>
    </row>
    <row r="771" spans="2:2" ht="15.75" x14ac:dyDescent="0.25">
      <c r="B771" s="4"/>
    </row>
    <row r="772" spans="2:2" ht="15.75" x14ac:dyDescent="0.25">
      <c r="B772" s="4"/>
    </row>
    <row r="773" spans="2:2" ht="15.75" x14ac:dyDescent="0.25">
      <c r="B773" s="4"/>
    </row>
    <row r="774" spans="2:2" ht="15.75" x14ac:dyDescent="0.25">
      <c r="B774" s="4"/>
    </row>
    <row r="775" spans="2:2" ht="15.75" x14ac:dyDescent="0.25">
      <c r="B775" s="4"/>
    </row>
    <row r="776" spans="2:2" ht="15.75" x14ac:dyDescent="0.25">
      <c r="B776" s="4"/>
    </row>
    <row r="777" spans="2:2" ht="15.75" x14ac:dyDescent="0.25">
      <c r="B777" s="4"/>
    </row>
    <row r="778" spans="2:2" ht="15.75" x14ac:dyDescent="0.25">
      <c r="B778" s="4"/>
    </row>
    <row r="779" spans="2:2" ht="15.75" x14ac:dyDescent="0.25">
      <c r="B779" s="4"/>
    </row>
    <row r="780" spans="2:2" ht="15.75" x14ac:dyDescent="0.25">
      <c r="B780" s="4"/>
    </row>
    <row r="781" spans="2:2" ht="15.75" x14ac:dyDescent="0.25">
      <c r="B781" s="4"/>
    </row>
    <row r="782" spans="2:2" ht="15.75" x14ac:dyDescent="0.25">
      <c r="B782" s="4"/>
    </row>
    <row r="783" spans="2:2" ht="15.75" x14ac:dyDescent="0.25">
      <c r="B783" s="4"/>
    </row>
    <row r="784" spans="2:2" ht="15.75" x14ac:dyDescent="0.25">
      <c r="B784" s="4"/>
    </row>
    <row r="785" spans="2:2" ht="15.75" x14ac:dyDescent="0.25">
      <c r="B785" s="4"/>
    </row>
    <row r="786" spans="2:2" ht="15.75" x14ac:dyDescent="0.25">
      <c r="B786" s="4"/>
    </row>
    <row r="787" spans="2:2" ht="15.75" x14ac:dyDescent="0.25">
      <c r="B787" s="4"/>
    </row>
    <row r="788" spans="2:2" ht="15.75" x14ac:dyDescent="0.25">
      <c r="B788" s="4"/>
    </row>
    <row r="789" spans="2:2" ht="15.75" x14ac:dyDescent="0.25">
      <c r="B789" s="4"/>
    </row>
    <row r="790" spans="2:2" ht="15.75" x14ac:dyDescent="0.25">
      <c r="B790" s="4"/>
    </row>
    <row r="791" spans="2:2" ht="15.75" x14ac:dyDescent="0.25">
      <c r="B791" s="4"/>
    </row>
    <row r="792" spans="2:2" ht="15.75" x14ac:dyDescent="0.25">
      <c r="B792" s="4"/>
    </row>
    <row r="793" spans="2:2" ht="15.75" x14ac:dyDescent="0.25">
      <c r="B793" s="4"/>
    </row>
    <row r="794" spans="2:2" ht="15.75" x14ac:dyDescent="0.25">
      <c r="B794" s="4"/>
    </row>
    <row r="795" spans="2:2" ht="15.75" x14ac:dyDescent="0.25">
      <c r="B795" s="4"/>
    </row>
    <row r="796" spans="2:2" ht="15.75" x14ac:dyDescent="0.25">
      <c r="B796" s="4"/>
    </row>
    <row r="797" spans="2:2" ht="15.75" x14ac:dyDescent="0.25">
      <c r="B797" s="4"/>
    </row>
    <row r="798" spans="2:2" ht="15.75" x14ac:dyDescent="0.25">
      <c r="B798" s="4"/>
    </row>
    <row r="799" spans="2:2" ht="15.75" x14ac:dyDescent="0.25">
      <c r="B799" s="4"/>
    </row>
    <row r="800" spans="2:2" ht="15.75" x14ac:dyDescent="0.25">
      <c r="B800" s="4"/>
    </row>
    <row r="801" spans="2:2" ht="15.75" x14ac:dyDescent="0.25">
      <c r="B801" s="4"/>
    </row>
    <row r="802" spans="2:2" ht="15.75" x14ac:dyDescent="0.25">
      <c r="B802" s="4"/>
    </row>
    <row r="803" spans="2:2" ht="15.75" x14ac:dyDescent="0.25">
      <c r="B803" s="4"/>
    </row>
    <row r="804" spans="2:2" ht="15.75" x14ac:dyDescent="0.25">
      <c r="B804" s="4"/>
    </row>
    <row r="805" spans="2:2" ht="15.75" x14ac:dyDescent="0.25">
      <c r="B805" s="4"/>
    </row>
    <row r="806" spans="2:2" ht="15.75" x14ac:dyDescent="0.25">
      <c r="B806" s="4"/>
    </row>
    <row r="807" spans="2:2" ht="15.75" x14ac:dyDescent="0.25">
      <c r="B807" s="4"/>
    </row>
    <row r="808" spans="2:2" ht="15.75" x14ac:dyDescent="0.25">
      <c r="B808" s="4"/>
    </row>
    <row r="809" spans="2:2" ht="15.75" x14ac:dyDescent="0.25">
      <c r="B809" s="4"/>
    </row>
    <row r="810" spans="2:2" ht="15.75" x14ac:dyDescent="0.25">
      <c r="B810" s="4"/>
    </row>
    <row r="811" spans="2:2" ht="15.75" x14ac:dyDescent="0.25">
      <c r="B811" s="4"/>
    </row>
    <row r="812" spans="2:2" ht="15.75" x14ac:dyDescent="0.25">
      <c r="B812" s="4"/>
    </row>
    <row r="813" spans="2:2" ht="15.75" x14ac:dyDescent="0.25">
      <c r="B813" s="4"/>
    </row>
    <row r="814" spans="2:2" ht="15.75" x14ac:dyDescent="0.25">
      <c r="B814" s="4"/>
    </row>
    <row r="815" spans="2:2" ht="15.75" x14ac:dyDescent="0.25">
      <c r="B815" s="4"/>
    </row>
    <row r="816" spans="2:2" ht="15.75" x14ac:dyDescent="0.25">
      <c r="B816" s="4"/>
    </row>
    <row r="817" spans="2:2" ht="15.75" x14ac:dyDescent="0.25">
      <c r="B817" s="4"/>
    </row>
    <row r="818" spans="2:2" ht="15.75" x14ac:dyDescent="0.25">
      <c r="B818" s="4"/>
    </row>
    <row r="819" spans="2:2" ht="15.75" x14ac:dyDescent="0.25">
      <c r="B819" s="4"/>
    </row>
    <row r="820" spans="2:2" ht="15.75" x14ac:dyDescent="0.25">
      <c r="B820" s="4"/>
    </row>
    <row r="821" spans="2:2" ht="15.75" x14ac:dyDescent="0.25">
      <c r="B821" s="4"/>
    </row>
    <row r="822" spans="2:2" ht="15.75" x14ac:dyDescent="0.25">
      <c r="B822" s="4"/>
    </row>
    <row r="823" spans="2:2" ht="15.75" x14ac:dyDescent="0.25">
      <c r="B823" s="4"/>
    </row>
    <row r="824" spans="2:2" ht="15.75" x14ac:dyDescent="0.25">
      <c r="B824" s="4"/>
    </row>
    <row r="825" spans="2:2" ht="15.75" x14ac:dyDescent="0.25">
      <c r="B825" s="4"/>
    </row>
    <row r="826" spans="2:2" ht="15.75" x14ac:dyDescent="0.25">
      <c r="B826" s="4"/>
    </row>
    <row r="827" spans="2:2" ht="15.75" x14ac:dyDescent="0.25">
      <c r="B827" s="4"/>
    </row>
    <row r="828" spans="2:2" ht="15.75" x14ac:dyDescent="0.25">
      <c r="B828" s="4"/>
    </row>
    <row r="829" spans="2:2" ht="15.75" x14ac:dyDescent="0.25">
      <c r="B829" s="4"/>
    </row>
    <row r="830" spans="2:2" ht="15.75" x14ac:dyDescent="0.25">
      <c r="B830" s="4"/>
    </row>
    <row r="831" spans="2:2" ht="15.75" x14ac:dyDescent="0.25">
      <c r="B831" s="4"/>
    </row>
    <row r="832" spans="2:2" ht="15.75" x14ac:dyDescent="0.25">
      <c r="B832" s="4"/>
    </row>
    <row r="833" spans="2:2" ht="15.75" x14ac:dyDescent="0.25">
      <c r="B833" s="4"/>
    </row>
    <row r="834" spans="2:2" ht="15.75" x14ac:dyDescent="0.25">
      <c r="B834" s="4"/>
    </row>
    <row r="835" spans="2:2" ht="15.75" x14ac:dyDescent="0.25">
      <c r="B835" s="4"/>
    </row>
    <row r="836" spans="2:2" ht="15.75" x14ac:dyDescent="0.25">
      <c r="B836" s="4"/>
    </row>
    <row r="837" spans="2:2" ht="15.75" x14ac:dyDescent="0.25">
      <c r="B837" s="4"/>
    </row>
    <row r="838" spans="2:2" ht="15.75" x14ac:dyDescent="0.25">
      <c r="B838" s="4"/>
    </row>
    <row r="839" spans="2:2" ht="15.75" x14ac:dyDescent="0.25">
      <c r="B839" s="4"/>
    </row>
    <row r="840" spans="2:2" ht="15.75" x14ac:dyDescent="0.25">
      <c r="B840" s="4"/>
    </row>
    <row r="841" spans="2:2" ht="15.75" x14ac:dyDescent="0.25">
      <c r="B841" s="4"/>
    </row>
    <row r="842" spans="2:2" ht="15.75" x14ac:dyDescent="0.25">
      <c r="B842" s="4"/>
    </row>
    <row r="843" spans="2:2" ht="15.75" x14ac:dyDescent="0.25">
      <c r="B843" s="4"/>
    </row>
    <row r="844" spans="2:2" ht="15.75" x14ac:dyDescent="0.25">
      <c r="B844" s="4"/>
    </row>
    <row r="845" spans="2:2" ht="15.75" x14ac:dyDescent="0.25">
      <c r="B845" s="4"/>
    </row>
    <row r="846" spans="2:2" ht="15.75" x14ac:dyDescent="0.25">
      <c r="B846" s="4"/>
    </row>
    <row r="847" spans="2:2" ht="15.75" x14ac:dyDescent="0.25">
      <c r="B847" s="4"/>
    </row>
    <row r="848" spans="2:2" ht="15.75" x14ac:dyDescent="0.25">
      <c r="B848" s="4"/>
    </row>
    <row r="849" spans="2:2" ht="15.75" x14ac:dyDescent="0.25">
      <c r="B849" s="4"/>
    </row>
    <row r="850" spans="2:2" ht="15.75" x14ac:dyDescent="0.25">
      <c r="B850" s="4"/>
    </row>
    <row r="851" spans="2:2" ht="15.75" x14ac:dyDescent="0.25">
      <c r="B851" s="4"/>
    </row>
    <row r="852" spans="2:2" ht="15.75" x14ac:dyDescent="0.25">
      <c r="B852" s="4"/>
    </row>
    <row r="853" spans="2:2" ht="15.75" x14ac:dyDescent="0.25">
      <c r="B853" s="4"/>
    </row>
    <row r="854" spans="2:2" ht="15.75" x14ac:dyDescent="0.25">
      <c r="B854" s="4"/>
    </row>
    <row r="855" spans="2:2" ht="15.75" x14ac:dyDescent="0.25">
      <c r="B855" s="4"/>
    </row>
    <row r="856" spans="2:2" ht="15.75" x14ac:dyDescent="0.25">
      <c r="B856" s="4"/>
    </row>
    <row r="857" spans="2:2" ht="15.75" x14ac:dyDescent="0.25">
      <c r="B857" s="4"/>
    </row>
    <row r="858" spans="2:2" ht="15.75" x14ac:dyDescent="0.25">
      <c r="B858" s="4"/>
    </row>
    <row r="859" spans="2:2" ht="15.75" x14ac:dyDescent="0.25">
      <c r="B859" s="4"/>
    </row>
    <row r="860" spans="2:2" ht="15.75" x14ac:dyDescent="0.25">
      <c r="B860" s="4"/>
    </row>
    <row r="861" spans="2:2" ht="15.75" x14ac:dyDescent="0.25">
      <c r="B861" s="4"/>
    </row>
    <row r="862" spans="2:2" ht="15.75" x14ac:dyDescent="0.25">
      <c r="B862" s="4"/>
    </row>
    <row r="863" spans="2:2" ht="15.75" x14ac:dyDescent="0.25">
      <c r="B863" s="4"/>
    </row>
    <row r="864" spans="2:2" ht="15.75" x14ac:dyDescent="0.25">
      <c r="B864" s="4"/>
    </row>
    <row r="865" spans="2:2" ht="15.75" x14ac:dyDescent="0.25">
      <c r="B865" s="4"/>
    </row>
    <row r="866" spans="2:2" ht="15.75" x14ac:dyDescent="0.25">
      <c r="B866" s="4"/>
    </row>
    <row r="867" spans="2:2" ht="15.75" x14ac:dyDescent="0.25">
      <c r="B867" s="4"/>
    </row>
    <row r="868" spans="2:2" ht="15.75" x14ac:dyDescent="0.25">
      <c r="B868" s="4"/>
    </row>
    <row r="869" spans="2:2" ht="15.75" x14ac:dyDescent="0.25">
      <c r="B869" s="4"/>
    </row>
    <row r="870" spans="2:2" ht="15.75" x14ac:dyDescent="0.25">
      <c r="B870" s="4"/>
    </row>
    <row r="871" spans="2:2" ht="15.75" x14ac:dyDescent="0.25">
      <c r="B871" s="4"/>
    </row>
    <row r="872" spans="2:2" ht="15.75" x14ac:dyDescent="0.25">
      <c r="B872" s="4"/>
    </row>
    <row r="873" spans="2:2" ht="15.75" x14ac:dyDescent="0.25">
      <c r="B873" s="4"/>
    </row>
    <row r="874" spans="2:2" ht="15.75" x14ac:dyDescent="0.25">
      <c r="B874" s="4"/>
    </row>
    <row r="875" spans="2:2" ht="15.75" x14ac:dyDescent="0.25">
      <c r="B875" s="4"/>
    </row>
    <row r="876" spans="2:2" ht="15.75" x14ac:dyDescent="0.25">
      <c r="B876" s="4"/>
    </row>
    <row r="877" spans="2:2" ht="15.75" x14ac:dyDescent="0.25">
      <c r="B877" s="4"/>
    </row>
    <row r="878" spans="2:2" ht="15.75" x14ac:dyDescent="0.25">
      <c r="B878" s="4"/>
    </row>
    <row r="879" spans="2:2" ht="15.75" x14ac:dyDescent="0.25">
      <c r="B879" s="4"/>
    </row>
    <row r="880" spans="2:2" ht="15.75" x14ac:dyDescent="0.25">
      <c r="B880" s="4"/>
    </row>
    <row r="881" spans="2:2" ht="15.75" x14ac:dyDescent="0.25">
      <c r="B881" s="4"/>
    </row>
    <row r="882" spans="2:2" ht="15.75" x14ac:dyDescent="0.25">
      <c r="B882" s="4"/>
    </row>
    <row r="883" spans="2:2" ht="15.75" x14ac:dyDescent="0.25">
      <c r="B883" s="4"/>
    </row>
    <row r="884" spans="2:2" ht="15.75" x14ac:dyDescent="0.25">
      <c r="B884" s="4"/>
    </row>
    <row r="885" spans="2:2" ht="15.75" x14ac:dyDescent="0.25">
      <c r="B885" s="4"/>
    </row>
    <row r="886" spans="2:2" ht="15.75" x14ac:dyDescent="0.25">
      <c r="B886" s="4"/>
    </row>
    <row r="887" spans="2:2" ht="15.75" x14ac:dyDescent="0.25">
      <c r="B887" s="4"/>
    </row>
    <row r="888" spans="2:2" ht="15.75" x14ac:dyDescent="0.25">
      <c r="B888" s="4"/>
    </row>
    <row r="889" spans="2:2" ht="15.75" x14ac:dyDescent="0.25">
      <c r="B889" s="4"/>
    </row>
    <row r="890" spans="2:2" ht="15.75" x14ac:dyDescent="0.25">
      <c r="B890" s="4"/>
    </row>
    <row r="891" spans="2:2" ht="15.75" x14ac:dyDescent="0.25">
      <c r="B891" s="4"/>
    </row>
    <row r="892" spans="2:2" ht="15.75" x14ac:dyDescent="0.25">
      <c r="B892" s="4"/>
    </row>
    <row r="893" spans="2:2" ht="15.75" x14ac:dyDescent="0.25">
      <c r="B893" s="4"/>
    </row>
    <row r="894" spans="2:2" ht="15.75" x14ac:dyDescent="0.25">
      <c r="B894" s="4"/>
    </row>
    <row r="895" spans="2:2" ht="15.75" x14ac:dyDescent="0.25">
      <c r="B895" s="4"/>
    </row>
    <row r="896" spans="2:2" ht="15.75" x14ac:dyDescent="0.25">
      <c r="B896" s="4"/>
    </row>
    <row r="897" spans="2:2" ht="15.75" x14ac:dyDescent="0.25">
      <c r="B897" s="4"/>
    </row>
    <row r="898" spans="2:2" ht="15.75" x14ac:dyDescent="0.25">
      <c r="B898" s="4"/>
    </row>
    <row r="899" spans="2:2" ht="15.75" x14ac:dyDescent="0.25">
      <c r="B899" s="4"/>
    </row>
    <row r="900" spans="2:2" ht="15.75" x14ac:dyDescent="0.25">
      <c r="B900" s="4"/>
    </row>
    <row r="901" spans="2:2" ht="15.75" x14ac:dyDescent="0.25">
      <c r="B901" s="4"/>
    </row>
    <row r="902" spans="2:2" ht="15.75" x14ac:dyDescent="0.25">
      <c r="B902" s="4"/>
    </row>
    <row r="903" spans="2:2" ht="15.75" x14ac:dyDescent="0.25">
      <c r="B903" s="4"/>
    </row>
    <row r="904" spans="2:2" ht="15.75" x14ac:dyDescent="0.25">
      <c r="B904" s="4"/>
    </row>
    <row r="905" spans="2:2" ht="15.75" x14ac:dyDescent="0.25">
      <c r="B905" s="4"/>
    </row>
    <row r="906" spans="2:2" ht="15.75" x14ac:dyDescent="0.25">
      <c r="B906" s="4"/>
    </row>
    <row r="907" spans="2:2" ht="15.75" x14ac:dyDescent="0.25">
      <c r="B907" s="4"/>
    </row>
    <row r="908" spans="2:2" ht="15.75" x14ac:dyDescent="0.25">
      <c r="B908" s="4"/>
    </row>
    <row r="909" spans="2:2" ht="15.75" x14ac:dyDescent="0.25">
      <c r="B909" s="4"/>
    </row>
    <row r="910" spans="2:2" ht="15.75" x14ac:dyDescent="0.25">
      <c r="B910" s="4"/>
    </row>
    <row r="911" spans="2:2" ht="15.75" x14ac:dyDescent="0.25">
      <c r="B911" s="4"/>
    </row>
    <row r="912" spans="2:2" ht="15.75" x14ac:dyDescent="0.25">
      <c r="B912" s="4"/>
    </row>
    <row r="913" spans="2:2" ht="15.75" x14ac:dyDescent="0.25">
      <c r="B913" s="4"/>
    </row>
    <row r="914" spans="2:2" ht="15.75" x14ac:dyDescent="0.25">
      <c r="B914" s="4"/>
    </row>
    <row r="915" spans="2:2" ht="15.75" x14ac:dyDescent="0.25">
      <c r="B915" s="4"/>
    </row>
    <row r="916" spans="2:2" ht="15.75" x14ac:dyDescent="0.25">
      <c r="B916" s="4"/>
    </row>
    <row r="917" spans="2:2" ht="15.75" x14ac:dyDescent="0.25">
      <c r="B917" s="4"/>
    </row>
    <row r="918" spans="2:2" ht="15.75" x14ac:dyDescent="0.25">
      <c r="B918" s="4"/>
    </row>
    <row r="919" spans="2:2" ht="15.75" x14ac:dyDescent="0.25">
      <c r="B919" s="4"/>
    </row>
    <row r="920" spans="2:2" ht="15.75" x14ac:dyDescent="0.25">
      <c r="B920" s="4"/>
    </row>
    <row r="921" spans="2:2" ht="15.75" x14ac:dyDescent="0.25">
      <c r="B921" s="4"/>
    </row>
    <row r="922" spans="2:2" ht="15.75" x14ac:dyDescent="0.25">
      <c r="B922" s="4"/>
    </row>
    <row r="923" spans="2:2" ht="15.75" x14ac:dyDescent="0.25">
      <c r="B923" s="4"/>
    </row>
    <row r="924" spans="2:2" ht="15.75" x14ac:dyDescent="0.25">
      <c r="B924" s="4"/>
    </row>
    <row r="925" spans="2:2" ht="15.75" x14ac:dyDescent="0.25">
      <c r="B925" s="4"/>
    </row>
    <row r="926" spans="2:2" ht="15.75" x14ac:dyDescent="0.25">
      <c r="B926" s="4"/>
    </row>
    <row r="927" spans="2:2" ht="15.75" x14ac:dyDescent="0.25">
      <c r="B927" s="4"/>
    </row>
    <row r="928" spans="2:2" ht="15.75" x14ac:dyDescent="0.25">
      <c r="B928" s="4"/>
    </row>
    <row r="929" spans="2:2" ht="15.75" x14ac:dyDescent="0.25">
      <c r="B929" s="4"/>
    </row>
    <row r="930" spans="2:2" ht="15.75" x14ac:dyDescent="0.25">
      <c r="B930" s="4"/>
    </row>
    <row r="931" spans="2:2" ht="15.75" x14ac:dyDescent="0.25">
      <c r="B931" s="4"/>
    </row>
    <row r="932" spans="2:2" ht="15.75" x14ac:dyDescent="0.25">
      <c r="B932" s="4"/>
    </row>
    <row r="933" spans="2:2" ht="15.75" x14ac:dyDescent="0.25">
      <c r="B933" s="4"/>
    </row>
    <row r="934" spans="2:2" ht="15.75" x14ac:dyDescent="0.25">
      <c r="B934" s="4"/>
    </row>
    <row r="935" spans="2:2" ht="15.75" x14ac:dyDescent="0.25">
      <c r="B935" s="4"/>
    </row>
    <row r="936" spans="2:2" ht="15.75" x14ac:dyDescent="0.25">
      <c r="B936" s="4"/>
    </row>
    <row r="937" spans="2:2" ht="15.75" x14ac:dyDescent="0.25">
      <c r="B937" s="4"/>
    </row>
    <row r="938" spans="2:2" ht="15.75" x14ac:dyDescent="0.25">
      <c r="B938" s="4"/>
    </row>
    <row r="939" spans="2:2" ht="15.75" x14ac:dyDescent="0.25">
      <c r="B939" s="4"/>
    </row>
    <row r="940" spans="2:2" ht="15.75" x14ac:dyDescent="0.25">
      <c r="B940" s="4"/>
    </row>
    <row r="941" spans="2:2" ht="15.75" x14ac:dyDescent="0.25">
      <c r="B941" s="4"/>
    </row>
    <row r="942" spans="2:2" ht="15.75" x14ac:dyDescent="0.25">
      <c r="B942" s="4"/>
    </row>
    <row r="943" spans="2:2" ht="15.75" x14ac:dyDescent="0.25">
      <c r="B943" s="4"/>
    </row>
    <row r="944" spans="2:2" ht="15.75" x14ac:dyDescent="0.25">
      <c r="B944" s="4"/>
    </row>
    <row r="945" spans="2:2" ht="15.75" x14ac:dyDescent="0.25">
      <c r="B945" s="4"/>
    </row>
    <row r="946" spans="2:2" ht="15.75" x14ac:dyDescent="0.25">
      <c r="B946" s="4"/>
    </row>
    <row r="947" spans="2:2" ht="15.75" x14ac:dyDescent="0.25">
      <c r="B947" s="4"/>
    </row>
    <row r="948" spans="2:2" ht="15.75" x14ac:dyDescent="0.25">
      <c r="B948" s="4"/>
    </row>
    <row r="949" spans="2:2" ht="15.75" x14ac:dyDescent="0.25">
      <c r="B949" s="4"/>
    </row>
    <row r="950" spans="2:2" ht="15.75" x14ac:dyDescent="0.25">
      <c r="B950" s="4"/>
    </row>
    <row r="951" spans="2:2" ht="15.75" x14ac:dyDescent="0.25">
      <c r="B951" s="4"/>
    </row>
    <row r="952" spans="2:2" ht="15.75" x14ac:dyDescent="0.25">
      <c r="B952" s="4"/>
    </row>
    <row r="953" spans="2:2" ht="15.75" x14ac:dyDescent="0.25">
      <c r="B953" s="4"/>
    </row>
    <row r="954" spans="2:2" ht="15.75" x14ac:dyDescent="0.25">
      <c r="B954" s="4"/>
    </row>
    <row r="955" spans="2:2" ht="15.75" x14ac:dyDescent="0.25">
      <c r="B955" s="4"/>
    </row>
    <row r="956" spans="2:2" ht="15.75" x14ac:dyDescent="0.25">
      <c r="B956" s="4"/>
    </row>
    <row r="957" spans="2:2" ht="15.75" x14ac:dyDescent="0.25">
      <c r="B957" s="4"/>
    </row>
    <row r="958" spans="2:2" ht="15.75" x14ac:dyDescent="0.25">
      <c r="B958" s="4"/>
    </row>
    <row r="959" spans="2:2" ht="15.75" x14ac:dyDescent="0.25">
      <c r="B959" s="4"/>
    </row>
    <row r="960" spans="2:2" ht="15.75" x14ac:dyDescent="0.25">
      <c r="B960" s="4"/>
    </row>
    <row r="961" spans="2:2" ht="15.75" x14ac:dyDescent="0.25">
      <c r="B961" s="4"/>
    </row>
    <row r="962" spans="2:2" ht="15.75" x14ac:dyDescent="0.25">
      <c r="B962" s="4"/>
    </row>
    <row r="963" spans="2:2" ht="15.75" x14ac:dyDescent="0.25">
      <c r="B963" s="4"/>
    </row>
    <row r="964" spans="2:2" ht="15.75" x14ac:dyDescent="0.25">
      <c r="B964" s="4"/>
    </row>
    <row r="965" spans="2:2" ht="15.75" x14ac:dyDescent="0.25">
      <c r="B965" s="4"/>
    </row>
    <row r="966" spans="2:2" ht="15.75" x14ac:dyDescent="0.25">
      <c r="B966" s="4"/>
    </row>
    <row r="967" spans="2:2" ht="15.75" x14ac:dyDescent="0.25">
      <c r="B967" s="4"/>
    </row>
    <row r="968" spans="2:2" ht="15.75" x14ac:dyDescent="0.25">
      <c r="B968" s="4"/>
    </row>
    <row r="969" spans="2:2" ht="15.75" x14ac:dyDescent="0.25">
      <c r="B969" s="4"/>
    </row>
    <row r="970" spans="2:2" ht="15.75" x14ac:dyDescent="0.25">
      <c r="B970" s="4"/>
    </row>
    <row r="971" spans="2:2" ht="15.75" x14ac:dyDescent="0.25">
      <c r="B971" s="4"/>
    </row>
    <row r="972" spans="2:2" ht="15.75" x14ac:dyDescent="0.25">
      <c r="B972" s="4"/>
    </row>
    <row r="973" spans="2:2" ht="15.75" x14ac:dyDescent="0.25">
      <c r="B973" s="4"/>
    </row>
    <row r="974" spans="2:2" ht="15.75" x14ac:dyDescent="0.25">
      <c r="B974" s="4"/>
    </row>
    <row r="975" spans="2:2" ht="15.75" x14ac:dyDescent="0.25">
      <c r="B975" s="4"/>
    </row>
    <row r="976" spans="2:2" ht="15.75" x14ac:dyDescent="0.25">
      <c r="B976" s="4"/>
    </row>
    <row r="977" spans="2:2" ht="15.75" x14ac:dyDescent="0.25">
      <c r="B977" s="4"/>
    </row>
    <row r="978" spans="2:2" ht="15.75" x14ac:dyDescent="0.25">
      <c r="B978" s="4"/>
    </row>
    <row r="979" spans="2:2" ht="15.75" x14ac:dyDescent="0.25">
      <c r="B979" s="4"/>
    </row>
    <row r="980" spans="2:2" ht="15.75" x14ac:dyDescent="0.25">
      <c r="B980" s="4"/>
    </row>
    <row r="981" spans="2:2" ht="15.75" x14ac:dyDescent="0.25">
      <c r="B981" s="4"/>
    </row>
    <row r="982" spans="2:2" ht="15.75" x14ac:dyDescent="0.25">
      <c r="B982" s="4"/>
    </row>
    <row r="983" spans="2:2" ht="15.75" x14ac:dyDescent="0.25">
      <c r="B983" s="4"/>
    </row>
    <row r="984" spans="2:2" ht="15.75" x14ac:dyDescent="0.25">
      <c r="B984" s="4"/>
    </row>
    <row r="985" spans="2:2" ht="15.75" x14ac:dyDescent="0.25">
      <c r="B985" s="4"/>
    </row>
    <row r="986" spans="2:2" ht="15.75" x14ac:dyDescent="0.25">
      <c r="B986" s="4"/>
    </row>
    <row r="987" spans="2:2" ht="15.75" x14ac:dyDescent="0.25">
      <c r="B987" s="4"/>
    </row>
    <row r="988" spans="2:2" ht="15.75" x14ac:dyDescent="0.25">
      <c r="B988" s="4"/>
    </row>
    <row r="989" spans="2:2" ht="15.75" x14ac:dyDescent="0.25">
      <c r="B989" s="4"/>
    </row>
    <row r="990" spans="2:2" ht="15.75" x14ac:dyDescent="0.25">
      <c r="B990" s="4"/>
    </row>
    <row r="991" spans="2:2" ht="15.75" x14ac:dyDescent="0.25">
      <c r="B991" s="4"/>
    </row>
    <row r="992" spans="2:2" ht="15.75" x14ac:dyDescent="0.25">
      <c r="B992" s="4"/>
    </row>
    <row r="993" spans="2:2" ht="15.75" x14ac:dyDescent="0.25">
      <c r="B993" s="4"/>
    </row>
    <row r="994" spans="2:2" ht="15.75" x14ac:dyDescent="0.25">
      <c r="B994" s="4"/>
    </row>
    <row r="995" spans="2:2" ht="15.75" x14ac:dyDescent="0.25">
      <c r="B995" s="4"/>
    </row>
    <row r="996" spans="2:2" ht="15.75" x14ac:dyDescent="0.25">
      <c r="B996" s="4"/>
    </row>
    <row r="997" spans="2:2" ht="15.75" x14ac:dyDescent="0.25">
      <c r="B997" s="4"/>
    </row>
    <row r="998" spans="2:2" ht="15.75" x14ac:dyDescent="0.25">
      <c r="B998" s="4"/>
    </row>
    <row r="999" spans="2:2" ht="15.75" x14ac:dyDescent="0.25">
      <c r="B999" s="4"/>
    </row>
    <row r="1000" spans="2:2" ht="15.75" x14ac:dyDescent="0.25">
      <c r="B1000" s="4"/>
    </row>
    <row r="1001" spans="2:2" ht="15.75" x14ac:dyDescent="0.25">
      <c r="B1001" s="4"/>
    </row>
  </sheetData>
  <mergeCells count="2">
    <mergeCell ref="A2:C2"/>
    <mergeCell ref="A4:A36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workbookViewId="0">
      <selection activeCell="C3" sqref="C3"/>
    </sheetView>
  </sheetViews>
  <sheetFormatPr defaultColWidth="11.25" defaultRowHeight="15" customHeight="1" x14ac:dyDescent="0.25"/>
  <cols>
    <col min="2" max="2" width="17.375" customWidth="1"/>
    <col min="3" max="3" width="54.75" customWidth="1"/>
    <col min="4" max="4" width="58.625" customWidth="1"/>
  </cols>
  <sheetData>
    <row r="1" spans="1:4" ht="29.45" customHeight="1" x14ac:dyDescent="0.25"/>
    <row r="2" spans="1:4" ht="15.75" x14ac:dyDescent="0.25">
      <c r="A2" s="33" t="s">
        <v>0</v>
      </c>
      <c r="B2" s="41"/>
      <c r="C2" s="41"/>
      <c r="D2" s="1"/>
    </row>
    <row r="3" spans="1:4" ht="31.5" x14ac:dyDescent="0.25">
      <c r="A3" s="16" t="s">
        <v>1</v>
      </c>
      <c r="B3" s="17" t="s">
        <v>2</v>
      </c>
      <c r="C3" s="60" t="s">
        <v>4875</v>
      </c>
      <c r="D3" s="21" t="s">
        <v>4547</v>
      </c>
    </row>
    <row r="4" spans="1:4" ht="31.5" x14ac:dyDescent="0.25">
      <c r="A4" s="35" t="s">
        <v>4543</v>
      </c>
      <c r="B4" s="17">
        <v>2308000000116</v>
      </c>
      <c r="C4" s="19" t="s">
        <v>2892</v>
      </c>
      <c r="D4" s="19" t="s">
        <v>2893</v>
      </c>
    </row>
    <row r="5" spans="1:4" ht="31.5" x14ac:dyDescent="0.25">
      <c r="A5" s="42"/>
      <c r="B5" s="17">
        <v>604201010102</v>
      </c>
      <c r="C5" s="19" t="s">
        <v>2894</v>
      </c>
      <c r="D5" s="19" t="s">
        <v>2895</v>
      </c>
    </row>
    <row r="6" spans="1:4" ht="31.5" x14ac:dyDescent="0.25">
      <c r="A6" s="42"/>
      <c r="B6" s="17">
        <v>604201010103</v>
      </c>
      <c r="C6" s="19" t="s">
        <v>2896</v>
      </c>
      <c r="D6" s="19" t="s">
        <v>2897</v>
      </c>
    </row>
    <row r="7" spans="1:4" ht="15.75" x14ac:dyDescent="0.25">
      <c r="A7" s="42"/>
      <c r="B7" s="17">
        <v>604201090102</v>
      </c>
      <c r="C7" s="19" t="s">
        <v>2898</v>
      </c>
      <c r="D7" s="19" t="s">
        <v>2899</v>
      </c>
    </row>
    <row r="8" spans="1:4" ht="15.75" x14ac:dyDescent="0.25">
      <c r="A8" s="42"/>
      <c r="B8" s="17">
        <v>604201090103</v>
      </c>
      <c r="C8" s="19" t="s">
        <v>2900</v>
      </c>
      <c r="D8" s="19" t="s">
        <v>2901</v>
      </c>
    </row>
    <row r="9" spans="1:4" ht="31.5" x14ac:dyDescent="0.25">
      <c r="A9" s="42"/>
      <c r="B9" s="17">
        <v>604901010102</v>
      </c>
      <c r="C9" s="19" t="s">
        <v>2902</v>
      </c>
      <c r="D9" s="19" t="s">
        <v>2903</v>
      </c>
    </row>
    <row r="10" spans="1:4" ht="31.5" x14ac:dyDescent="0.25">
      <c r="A10" s="42"/>
      <c r="B10" s="17">
        <v>604901010103</v>
      </c>
      <c r="C10" s="19" t="s">
        <v>2904</v>
      </c>
      <c r="D10" s="19" t="s">
        <v>2905</v>
      </c>
    </row>
    <row r="11" spans="1:4" ht="15.75" x14ac:dyDescent="0.25">
      <c r="A11" s="42"/>
      <c r="B11" s="17">
        <v>604901090102</v>
      </c>
      <c r="C11" s="19" t="s">
        <v>2906</v>
      </c>
      <c r="D11" s="19" t="s">
        <v>2907</v>
      </c>
    </row>
    <row r="12" spans="1:4" ht="15.75" x14ac:dyDescent="0.25">
      <c r="A12" s="42"/>
      <c r="B12" s="17">
        <v>604901090103</v>
      </c>
      <c r="C12" s="19" t="s">
        <v>2908</v>
      </c>
      <c r="D12" s="19" t="s">
        <v>2909</v>
      </c>
    </row>
    <row r="13" spans="1:4" ht="15.75" x14ac:dyDescent="0.25">
      <c r="A13" s="42"/>
      <c r="B13" s="17">
        <v>1404909010999</v>
      </c>
      <c r="C13" s="19" t="s">
        <v>2910</v>
      </c>
      <c r="D13" s="19" t="s">
        <v>2911</v>
      </c>
    </row>
    <row r="14" spans="1:4" ht="31.5" x14ac:dyDescent="0.25">
      <c r="A14" s="42"/>
      <c r="B14" s="17">
        <v>1404909090109</v>
      </c>
      <c r="C14" s="19" t="s">
        <v>2912</v>
      </c>
      <c r="D14" s="19" t="s">
        <v>2913</v>
      </c>
    </row>
    <row r="15" spans="1:4" ht="31.5" x14ac:dyDescent="0.25">
      <c r="A15" s="42"/>
      <c r="B15" s="17">
        <v>1404909090110</v>
      </c>
      <c r="C15" s="19" t="s">
        <v>2914</v>
      </c>
      <c r="D15" s="19" t="s">
        <v>2915</v>
      </c>
    </row>
    <row r="16" spans="1:4" ht="31.5" x14ac:dyDescent="0.25">
      <c r="A16" s="42"/>
      <c r="B16" s="17">
        <v>1404909090111</v>
      </c>
      <c r="C16" s="19" t="s">
        <v>2916</v>
      </c>
      <c r="D16" s="19" t="s">
        <v>2917</v>
      </c>
    </row>
    <row r="17" spans="1:4" ht="31.5" x14ac:dyDescent="0.25">
      <c r="A17" s="42"/>
      <c r="B17" s="17">
        <v>1404909090112</v>
      </c>
      <c r="C17" s="19" t="s">
        <v>2918</v>
      </c>
      <c r="D17" s="19" t="s">
        <v>2919</v>
      </c>
    </row>
    <row r="18" spans="1:4" ht="31.5" x14ac:dyDescent="0.25">
      <c r="A18" s="42"/>
      <c r="B18" s="17">
        <v>1404909090113</v>
      </c>
      <c r="C18" s="19" t="s">
        <v>2920</v>
      </c>
      <c r="D18" s="19" t="s">
        <v>2921</v>
      </c>
    </row>
    <row r="19" spans="1:4" ht="31.5" x14ac:dyDescent="0.25">
      <c r="A19" s="42"/>
      <c r="B19" s="17">
        <v>1404909090114</v>
      </c>
      <c r="C19" s="19" t="s">
        <v>2922</v>
      </c>
      <c r="D19" s="19" t="s">
        <v>2923</v>
      </c>
    </row>
    <row r="20" spans="1:4" ht="15.75" x14ac:dyDescent="0.25">
      <c r="A20" s="42"/>
      <c r="B20" s="17">
        <v>2303200000103</v>
      </c>
      <c r="C20" s="19" t="s">
        <v>2924</v>
      </c>
      <c r="D20" s="19" t="s">
        <v>2925</v>
      </c>
    </row>
    <row r="21" spans="1:4" ht="31.5" x14ac:dyDescent="0.25">
      <c r="A21" s="42"/>
      <c r="B21" s="17">
        <v>2308000000112</v>
      </c>
      <c r="C21" s="19" t="s">
        <v>2926</v>
      </c>
      <c r="D21" s="19" t="s">
        <v>2927</v>
      </c>
    </row>
    <row r="22" spans="1:4" ht="47.25" x14ac:dyDescent="0.25">
      <c r="A22" s="42"/>
      <c r="B22" s="17">
        <v>2703000010101</v>
      </c>
      <c r="C22" s="19" t="s">
        <v>2928</v>
      </c>
      <c r="D22" s="19" t="s">
        <v>2929</v>
      </c>
    </row>
    <row r="23" spans="1:4" ht="31.5" x14ac:dyDescent="0.25">
      <c r="A23" s="42"/>
      <c r="B23" s="17">
        <v>2703000090101</v>
      </c>
      <c r="C23" s="19" t="s">
        <v>2930</v>
      </c>
      <c r="D23" s="19" t="s">
        <v>2931</v>
      </c>
    </row>
    <row r="24" spans="1:4" ht="31.5" x14ac:dyDescent="0.25">
      <c r="A24" s="42"/>
      <c r="B24" s="17">
        <v>3101001910101</v>
      </c>
      <c r="C24" s="19" t="s">
        <v>2932</v>
      </c>
      <c r="D24" s="19" t="s">
        <v>2933</v>
      </c>
    </row>
    <row r="25" spans="1:4" ht="31.5" x14ac:dyDescent="0.25">
      <c r="A25" s="42"/>
      <c r="B25" s="17">
        <v>3101001910102</v>
      </c>
      <c r="C25" s="19" t="s">
        <v>2934</v>
      </c>
      <c r="D25" s="19" t="s">
        <v>2935</v>
      </c>
    </row>
    <row r="26" spans="1:4" ht="31.5" x14ac:dyDescent="0.25">
      <c r="A26" s="42"/>
      <c r="B26" s="17">
        <v>2304001000103</v>
      </c>
      <c r="C26" s="19" t="s">
        <v>2936</v>
      </c>
      <c r="D26" s="19" t="s">
        <v>2937</v>
      </c>
    </row>
    <row r="27" spans="1:4" ht="31.5" x14ac:dyDescent="0.25">
      <c r="A27" s="42"/>
      <c r="B27" s="17">
        <v>2304009000103</v>
      </c>
      <c r="C27" s="19" t="s">
        <v>2938</v>
      </c>
      <c r="D27" s="19" t="s">
        <v>2939</v>
      </c>
    </row>
    <row r="28" spans="1:4" ht="15.75" x14ac:dyDescent="0.25">
      <c r="B28" s="4"/>
    </row>
    <row r="29" spans="1:4" ht="15.75" x14ac:dyDescent="0.25">
      <c r="B29" s="4"/>
    </row>
    <row r="30" spans="1:4" ht="15.75" x14ac:dyDescent="0.25">
      <c r="B30" s="4"/>
    </row>
    <row r="31" spans="1:4" ht="15.75" x14ac:dyDescent="0.25">
      <c r="B31" s="4"/>
    </row>
    <row r="32" spans="1:4" ht="15.75" x14ac:dyDescent="0.25">
      <c r="B32" s="4"/>
    </row>
    <row r="33" spans="2:2" ht="15.75" x14ac:dyDescent="0.25">
      <c r="B33" s="4"/>
    </row>
    <row r="34" spans="2:2" ht="15.75" x14ac:dyDescent="0.25">
      <c r="B34" s="4"/>
    </row>
    <row r="35" spans="2:2" ht="15.75" x14ac:dyDescent="0.25">
      <c r="B35" s="4"/>
    </row>
    <row r="36" spans="2:2" ht="15.75" x14ac:dyDescent="0.25">
      <c r="B36" s="4"/>
    </row>
    <row r="37" spans="2:2" ht="15.75" x14ac:dyDescent="0.25">
      <c r="B37" s="4"/>
    </row>
    <row r="38" spans="2:2" ht="15.75" x14ac:dyDescent="0.25">
      <c r="B38" s="4"/>
    </row>
    <row r="39" spans="2:2" ht="15.75" x14ac:dyDescent="0.25">
      <c r="B39" s="4"/>
    </row>
    <row r="40" spans="2:2" ht="15.75" x14ac:dyDescent="0.25">
      <c r="B40" s="4"/>
    </row>
    <row r="41" spans="2:2" ht="15.75" x14ac:dyDescent="0.25">
      <c r="B41" s="4"/>
    </row>
    <row r="42" spans="2:2" ht="15.75" x14ac:dyDescent="0.25">
      <c r="B42" s="4"/>
    </row>
    <row r="43" spans="2:2" ht="15.75" x14ac:dyDescent="0.25">
      <c r="B43" s="4"/>
    </row>
    <row r="44" spans="2:2" ht="15.75" x14ac:dyDescent="0.25">
      <c r="B44" s="4"/>
    </row>
    <row r="45" spans="2:2" ht="15.75" x14ac:dyDescent="0.25">
      <c r="B45" s="4"/>
    </row>
    <row r="46" spans="2:2" ht="15.75" x14ac:dyDescent="0.25">
      <c r="B46" s="4"/>
    </row>
    <row r="47" spans="2:2" ht="15.75" x14ac:dyDescent="0.25">
      <c r="B47" s="4"/>
    </row>
    <row r="48" spans="2:2" ht="15.75" x14ac:dyDescent="0.25">
      <c r="B48" s="4"/>
    </row>
    <row r="49" spans="2:2" ht="15.75" x14ac:dyDescent="0.25">
      <c r="B49" s="4"/>
    </row>
    <row r="50" spans="2:2" ht="15.75" x14ac:dyDescent="0.25">
      <c r="B50" s="4"/>
    </row>
    <row r="51" spans="2:2" ht="15.75" x14ac:dyDescent="0.25">
      <c r="B51" s="4"/>
    </row>
    <row r="52" spans="2:2" ht="15.75" x14ac:dyDescent="0.25">
      <c r="B52" s="4"/>
    </row>
    <row r="53" spans="2:2" ht="15.75" x14ac:dyDescent="0.25">
      <c r="B53" s="4"/>
    </row>
    <row r="54" spans="2:2" ht="15.75" x14ac:dyDescent="0.25">
      <c r="B54" s="4"/>
    </row>
    <row r="55" spans="2:2" ht="15.75" x14ac:dyDescent="0.25">
      <c r="B55" s="4"/>
    </row>
    <row r="56" spans="2:2" ht="15.75" x14ac:dyDescent="0.25">
      <c r="B56" s="4"/>
    </row>
    <row r="57" spans="2:2" ht="15.75" x14ac:dyDescent="0.25">
      <c r="B57" s="4"/>
    </row>
    <row r="58" spans="2:2" ht="15.75" x14ac:dyDescent="0.25">
      <c r="B58" s="4"/>
    </row>
    <row r="59" spans="2:2" ht="15.75" x14ac:dyDescent="0.25">
      <c r="B59" s="4"/>
    </row>
    <row r="60" spans="2:2" ht="15.75" x14ac:dyDescent="0.25">
      <c r="B60" s="4"/>
    </row>
    <row r="61" spans="2:2" ht="15.75" x14ac:dyDescent="0.25">
      <c r="B61" s="4"/>
    </row>
    <row r="62" spans="2:2" ht="15.75" x14ac:dyDescent="0.25">
      <c r="B62" s="4"/>
    </row>
    <row r="63" spans="2:2" ht="15.75" x14ac:dyDescent="0.25">
      <c r="B63" s="4"/>
    </row>
    <row r="64" spans="2:2" ht="15.75" x14ac:dyDescent="0.25">
      <c r="B64" s="4"/>
    </row>
    <row r="65" spans="2:2" ht="15.75" x14ac:dyDescent="0.25">
      <c r="B65" s="4"/>
    </row>
    <row r="66" spans="2:2" ht="15.75" x14ac:dyDescent="0.25">
      <c r="B66" s="4"/>
    </row>
    <row r="67" spans="2:2" ht="15.75" x14ac:dyDescent="0.25">
      <c r="B67" s="4"/>
    </row>
    <row r="68" spans="2:2" ht="15.75" x14ac:dyDescent="0.25">
      <c r="B68" s="4"/>
    </row>
    <row r="69" spans="2:2" ht="15.75" x14ac:dyDescent="0.25">
      <c r="B69" s="4"/>
    </row>
    <row r="70" spans="2:2" ht="15.75" x14ac:dyDescent="0.25">
      <c r="B70" s="4"/>
    </row>
    <row r="71" spans="2:2" ht="15.75" x14ac:dyDescent="0.25">
      <c r="B71" s="4"/>
    </row>
    <row r="72" spans="2:2" ht="15.75" x14ac:dyDescent="0.25">
      <c r="B72" s="4"/>
    </row>
    <row r="73" spans="2:2" ht="15.75" x14ac:dyDescent="0.25">
      <c r="B73" s="4"/>
    </row>
    <row r="74" spans="2:2" ht="15.75" x14ac:dyDescent="0.25">
      <c r="B74" s="4"/>
    </row>
    <row r="75" spans="2:2" ht="15.75" x14ac:dyDescent="0.25">
      <c r="B75" s="4"/>
    </row>
    <row r="76" spans="2:2" ht="15.75" x14ac:dyDescent="0.25">
      <c r="B76" s="4"/>
    </row>
    <row r="77" spans="2:2" ht="15.75" x14ac:dyDescent="0.25">
      <c r="B77" s="4"/>
    </row>
    <row r="78" spans="2:2" ht="15.75" x14ac:dyDescent="0.25">
      <c r="B78" s="4"/>
    </row>
    <row r="79" spans="2:2" ht="15.75" x14ac:dyDescent="0.25">
      <c r="B79" s="4"/>
    </row>
    <row r="80" spans="2:2" ht="15.75" x14ac:dyDescent="0.25">
      <c r="B80" s="4"/>
    </row>
    <row r="81" spans="2:2" ht="15.75" x14ac:dyDescent="0.25">
      <c r="B81" s="4"/>
    </row>
    <row r="82" spans="2:2" ht="15.75" x14ac:dyDescent="0.25">
      <c r="B82" s="4"/>
    </row>
    <row r="83" spans="2:2" ht="15.75" x14ac:dyDescent="0.25">
      <c r="B83" s="4"/>
    </row>
    <row r="84" spans="2:2" ht="15.75" x14ac:dyDescent="0.25">
      <c r="B84" s="4"/>
    </row>
    <row r="85" spans="2:2" ht="15.75" x14ac:dyDescent="0.25">
      <c r="B85" s="4"/>
    </row>
    <row r="86" spans="2:2" ht="15.75" x14ac:dyDescent="0.25">
      <c r="B86" s="4"/>
    </row>
    <row r="87" spans="2:2" ht="15.75" x14ac:dyDescent="0.25">
      <c r="B87" s="4"/>
    </row>
    <row r="88" spans="2:2" ht="15.75" x14ac:dyDescent="0.25">
      <c r="B88" s="4"/>
    </row>
    <row r="89" spans="2:2" ht="15.75" x14ac:dyDescent="0.25">
      <c r="B89" s="4"/>
    </row>
    <row r="90" spans="2:2" ht="15.75" x14ac:dyDescent="0.25">
      <c r="B90" s="4"/>
    </row>
    <row r="91" spans="2:2" ht="15.75" x14ac:dyDescent="0.25">
      <c r="B91" s="4"/>
    </row>
    <row r="92" spans="2:2" ht="15.75" x14ac:dyDescent="0.25">
      <c r="B92" s="4"/>
    </row>
    <row r="93" spans="2:2" ht="15.75" x14ac:dyDescent="0.25">
      <c r="B93" s="4"/>
    </row>
    <row r="94" spans="2:2" ht="15.75" x14ac:dyDescent="0.25">
      <c r="B94" s="4"/>
    </row>
    <row r="95" spans="2:2" ht="15.75" x14ac:dyDescent="0.25">
      <c r="B95" s="4"/>
    </row>
    <row r="96" spans="2:2" ht="15.75" x14ac:dyDescent="0.25">
      <c r="B96" s="4"/>
    </row>
    <row r="97" spans="2:2" ht="15.75" x14ac:dyDescent="0.25">
      <c r="B97" s="4"/>
    </row>
    <row r="98" spans="2:2" ht="15.75" x14ac:dyDescent="0.25">
      <c r="B98" s="4"/>
    </row>
    <row r="99" spans="2:2" ht="15.75" x14ac:dyDescent="0.25">
      <c r="B99" s="4"/>
    </row>
    <row r="100" spans="2:2" ht="15.75" x14ac:dyDescent="0.25">
      <c r="B100" s="4"/>
    </row>
    <row r="101" spans="2:2" ht="15.75" x14ac:dyDescent="0.25">
      <c r="B101" s="4"/>
    </row>
    <row r="102" spans="2:2" ht="15.75" x14ac:dyDescent="0.25">
      <c r="B102" s="4"/>
    </row>
    <row r="103" spans="2:2" ht="15.75" x14ac:dyDescent="0.25">
      <c r="B103" s="4"/>
    </row>
    <row r="104" spans="2:2" ht="15.75" x14ac:dyDescent="0.25">
      <c r="B104" s="4"/>
    </row>
    <row r="105" spans="2:2" ht="15.75" x14ac:dyDescent="0.25">
      <c r="B105" s="4"/>
    </row>
    <row r="106" spans="2:2" ht="15.75" x14ac:dyDescent="0.25">
      <c r="B106" s="4"/>
    </row>
    <row r="107" spans="2:2" ht="15.75" x14ac:dyDescent="0.25">
      <c r="B107" s="4"/>
    </row>
    <row r="108" spans="2:2" ht="15.75" x14ac:dyDescent="0.25">
      <c r="B108" s="4"/>
    </row>
    <row r="109" spans="2:2" ht="15.75" x14ac:dyDescent="0.25">
      <c r="B109" s="4"/>
    </row>
    <row r="110" spans="2:2" ht="15.75" x14ac:dyDescent="0.25">
      <c r="B110" s="4"/>
    </row>
    <row r="111" spans="2:2" ht="15.75" x14ac:dyDescent="0.25">
      <c r="B111" s="4"/>
    </row>
    <row r="112" spans="2:2" ht="15.75" x14ac:dyDescent="0.25">
      <c r="B112" s="4"/>
    </row>
    <row r="113" spans="2:2" ht="15.75" x14ac:dyDescent="0.25">
      <c r="B113" s="4"/>
    </row>
    <row r="114" spans="2:2" ht="15.75" x14ac:dyDescent="0.25">
      <c r="B114" s="4"/>
    </row>
    <row r="115" spans="2:2" ht="15.75" x14ac:dyDescent="0.25">
      <c r="B115" s="4"/>
    </row>
    <row r="116" spans="2:2" ht="15.75" x14ac:dyDescent="0.25">
      <c r="B116" s="4"/>
    </row>
    <row r="117" spans="2:2" ht="15.75" x14ac:dyDescent="0.25">
      <c r="B117" s="4"/>
    </row>
    <row r="118" spans="2:2" ht="15.75" x14ac:dyDescent="0.25">
      <c r="B118" s="4"/>
    </row>
    <row r="119" spans="2:2" ht="15.75" x14ac:dyDescent="0.25">
      <c r="B119" s="4"/>
    </row>
    <row r="120" spans="2:2" ht="15.75" x14ac:dyDescent="0.25">
      <c r="B120" s="4"/>
    </row>
    <row r="121" spans="2:2" ht="15.75" x14ac:dyDescent="0.25">
      <c r="B121" s="4"/>
    </row>
    <row r="122" spans="2:2" ht="15.75" x14ac:dyDescent="0.25">
      <c r="B122" s="4"/>
    </row>
    <row r="123" spans="2:2" ht="15.75" x14ac:dyDescent="0.25">
      <c r="B123" s="4"/>
    </row>
    <row r="124" spans="2:2" ht="15.75" x14ac:dyDescent="0.25">
      <c r="B124" s="4"/>
    </row>
    <row r="125" spans="2:2" ht="15.75" x14ac:dyDescent="0.25">
      <c r="B125" s="4"/>
    </row>
    <row r="126" spans="2:2" ht="15.75" x14ac:dyDescent="0.25">
      <c r="B126" s="4"/>
    </row>
    <row r="127" spans="2:2" ht="15.75" x14ac:dyDescent="0.25">
      <c r="B127" s="4"/>
    </row>
    <row r="128" spans="2:2" ht="15.75" x14ac:dyDescent="0.25">
      <c r="B128" s="4"/>
    </row>
    <row r="129" spans="2:2" ht="15.75" x14ac:dyDescent="0.25">
      <c r="B129" s="4"/>
    </row>
    <row r="130" spans="2:2" ht="15.75" x14ac:dyDescent="0.25">
      <c r="B130" s="4"/>
    </row>
    <row r="131" spans="2:2" ht="15.75" x14ac:dyDescent="0.25">
      <c r="B131" s="4"/>
    </row>
    <row r="132" spans="2:2" ht="15.75" x14ac:dyDescent="0.25">
      <c r="B132" s="4"/>
    </row>
    <row r="133" spans="2:2" ht="15.75" x14ac:dyDescent="0.25">
      <c r="B133" s="4"/>
    </row>
    <row r="134" spans="2:2" ht="15.75" x14ac:dyDescent="0.25">
      <c r="B134" s="4"/>
    </row>
    <row r="135" spans="2:2" ht="15.75" x14ac:dyDescent="0.25">
      <c r="B135" s="4"/>
    </row>
    <row r="136" spans="2:2" ht="15.75" x14ac:dyDescent="0.25">
      <c r="B136" s="4"/>
    </row>
    <row r="137" spans="2:2" ht="15.75" x14ac:dyDescent="0.25">
      <c r="B137" s="4"/>
    </row>
    <row r="138" spans="2:2" ht="15.75" x14ac:dyDescent="0.25">
      <c r="B138" s="4"/>
    </row>
    <row r="139" spans="2:2" ht="15.75" x14ac:dyDescent="0.25">
      <c r="B139" s="4"/>
    </row>
    <row r="140" spans="2:2" ht="15.75" x14ac:dyDescent="0.25">
      <c r="B140" s="4"/>
    </row>
    <row r="141" spans="2:2" ht="15.75" x14ac:dyDescent="0.25">
      <c r="B141" s="4"/>
    </row>
    <row r="142" spans="2:2" ht="15.75" x14ac:dyDescent="0.25">
      <c r="B142" s="4"/>
    </row>
    <row r="143" spans="2:2" ht="15.75" x14ac:dyDescent="0.25">
      <c r="B143" s="4"/>
    </row>
    <row r="144" spans="2:2" ht="15.75" x14ac:dyDescent="0.25">
      <c r="B144" s="4"/>
    </row>
    <row r="145" spans="2:2" ht="15.75" x14ac:dyDescent="0.25">
      <c r="B145" s="4"/>
    </row>
    <row r="146" spans="2:2" ht="15.75" x14ac:dyDescent="0.25">
      <c r="B146" s="4"/>
    </row>
    <row r="147" spans="2:2" ht="15.75" x14ac:dyDescent="0.25">
      <c r="B147" s="4"/>
    </row>
    <row r="148" spans="2:2" ht="15.75" x14ac:dyDescent="0.25">
      <c r="B148" s="4"/>
    </row>
    <row r="149" spans="2:2" ht="15.75" x14ac:dyDescent="0.25">
      <c r="B149" s="4"/>
    </row>
    <row r="150" spans="2:2" ht="15.75" x14ac:dyDescent="0.25">
      <c r="B150" s="4"/>
    </row>
    <row r="151" spans="2:2" ht="15.75" x14ac:dyDescent="0.25">
      <c r="B151" s="4"/>
    </row>
    <row r="152" spans="2:2" ht="15.75" x14ac:dyDescent="0.25">
      <c r="B152" s="4"/>
    </row>
    <row r="153" spans="2:2" ht="15.75" x14ac:dyDescent="0.25">
      <c r="B153" s="4"/>
    </row>
    <row r="154" spans="2:2" ht="15.75" x14ac:dyDescent="0.25">
      <c r="B154" s="4"/>
    </row>
    <row r="155" spans="2:2" ht="15.75" x14ac:dyDescent="0.25">
      <c r="B155" s="4"/>
    </row>
    <row r="156" spans="2:2" ht="15.75" x14ac:dyDescent="0.25">
      <c r="B156" s="4"/>
    </row>
    <row r="157" spans="2:2" ht="15.75" x14ac:dyDescent="0.25">
      <c r="B157" s="4"/>
    </row>
    <row r="158" spans="2:2" ht="15.75" x14ac:dyDescent="0.25">
      <c r="B158" s="4"/>
    </row>
    <row r="159" spans="2:2" ht="15.75" x14ac:dyDescent="0.25">
      <c r="B159" s="4"/>
    </row>
    <row r="160" spans="2:2" ht="15.75" x14ac:dyDescent="0.25">
      <c r="B160" s="4"/>
    </row>
    <row r="161" spans="2:2" ht="15.75" x14ac:dyDescent="0.25">
      <c r="B161" s="4"/>
    </row>
    <row r="162" spans="2:2" ht="15.75" x14ac:dyDescent="0.25">
      <c r="B162" s="4"/>
    </row>
    <row r="163" spans="2:2" ht="15.75" x14ac:dyDescent="0.25">
      <c r="B163" s="4"/>
    </row>
    <row r="164" spans="2:2" ht="15.75" x14ac:dyDescent="0.25">
      <c r="B164" s="4"/>
    </row>
    <row r="165" spans="2:2" ht="15.75" x14ac:dyDescent="0.25">
      <c r="B165" s="4"/>
    </row>
    <row r="166" spans="2:2" ht="15.75" x14ac:dyDescent="0.25">
      <c r="B166" s="4"/>
    </row>
    <row r="167" spans="2:2" ht="15.75" x14ac:dyDescent="0.25">
      <c r="B167" s="4"/>
    </row>
    <row r="168" spans="2:2" ht="15.75" x14ac:dyDescent="0.25">
      <c r="B168" s="4"/>
    </row>
    <row r="169" spans="2:2" ht="15.75" x14ac:dyDescent="0.25">
      <c r="B169" s="4"/>
    </row>
    <row r="170" spans="2:2" ht="15.75" x14ac:dyDescent="0.25">
      <c r="B170" s="4"/>
    </row>
    <row r="171" spans="2:2" ht="15.75" x14ac:dyDescent="0.25">
      <c r="B171" s="4"/>
    </row>
    <row r="172" spans="2:2" ht="15.75" x14ac:dyDescent="0.25">
      <c r="B172" s="4"/>
    </row>
    <row r="173" spans="2:2" ht="15.75" x14ac:dyDescent="0.25">
      <c r="B173" s="4"/>
    </row>
    <row r="174" spans="2:2" ht="15.75" x14ac:dyDescent="0.25">
      <c r="B174" s="4"/>
    </row>
    <row r="175" spans="2:2" ht="15.75" x14ac:dyDescent="0.25">
      <c r="B175" s="4"/>
    </row>
    <row r="176" spans="2:2" ht="15.75" x14ac:dyDescent="0.25">
      <c r="B176" s="4"/>
    </row>
    <row r="177" spans="2:2" ht="15.75" x14ac:dyDescent="0.25">
      <c r="B177" s="4"/>
    </row>
    <row r="178" spans="2:2" ht="15.75" x14ac:dyDescent="0.25">
      <c r="B178" s="4"/>
    </row>
    <row r="179" spans="2:2" ht="15.75" x14ac:dyDescent="0.25">
      <c r="B179" s="4"/>
    </row>
    <row r="180" spans="2:2" ht="15.75" x14ac:dyDescent="0.25">
      <c r="B180" s="4"/>
    </row>
    <row r="181" spans="2:2" ht="15.75" x14ac:dyDescent="0.25">
      <c r="B181" s="4"/>
    </row>
    <row r="182" spans="2:2" ht="15.75" x14ac:dyDescent="0.25">
      <c r="B182" s="4"/>
    </row>
    <row r="183" spans="2:2" ht="15.75" x14ac:dyDescent="0.25">
      <c r="B183" s="4"/>
    </row>
    <row r="184" spans="2:2" ht="15.75" x14ac:dyDescent="0.25">
      <c r="B184" s="4"/>
    </row>
    <row r="185" spans="2:2" ht="15.75" x14ac:dyDescent="0.25">
      <c r="B185" s="4"/>
    </row>
    <row r="186" spans="2:2" ht="15.75" x14ac:dyDescent="0.25">
      <c r="B186" s="4"/>
    </row>
    <row r="187" spans="2:2" ht="15.75" x14ac:dyDescent="0.25">
      <c r="B187" s="4"/>
    </row>
    <row r="188" spans="2:2" ht="15.75" x14ac:dyDescent="0.25">
      <c r="B188" s="4"/>
    </row>
    <row r="189" spans="2:2" ht="15.75" x14ac:dyDescent="0.25">
      <c r="B189" s="4"/>
    </row>
    <row r="190" spans="2:2" ht="15.75" x14ac:dyDescent="0.25">
      <c r="B190" s="4"/>
    </row>
    <row r="191" spans="2:2" ht="15.75" x14ac:dyDescent="0.25">
      <c r="B191" s="4"/>
    </row>
    <row r="192" spans="2:2" ht="15.75" x14ac:dyDescent="0.25">
      <c r="B192" s="4"/>
    </row>
    <row r="193" spans="2:2" ht="15.75" x14ac:dyDescent="0.25">
      <c r="B193" s="4"/>
    </row>
    <row r="194" spans="2:2" ht="15.75" x14ac:dyDescent="0.25">
      <c r="B194" s="4"/>
    </row>
    <row r="195" spans="2:2" ht="15.75" x14ac:dyDescent="0.25">
      <c r="B195" s="4"/>
    </row>
    <row r="196" spans="2:2" ht="15.75" x14ac:dyDescent="0.25">
      <c r="B196" s="4"/>
    </row>
    <row r="197" spans="2:2" ht="15.75" x14ac:dyDescent="0.25">
      <c r="B197" s="4"/>
    </row>
    <row r="198" spans="2:2" ht="15.75" x14ac:dyDescent="0.25">
      <c r="B198" s="4"/>
    </row>
    <row r="199" spans="2:2" ht="15.75" x14ac:dyDescent="0.25">
      <c r="B199" s="4"/>
    </row>
    <row r="200" spans="2:2" ht="15.75" x14ac:dyDescent="0.25">
      <c r="B200" s="4"/>
    </row>
    <row r="201" spans="2:2" ht="15.75" x14ac:dyDescent="0.25">
      <c r="B201" s="4"/>
    </row>
    <row r="202" spans="2:2" ht="15.75" x14ac:dyDescent="0.25">
      <c r="B202" s="4"/>
    </row>
    <row r="203" spans="2:2" ht="15.75" x14ac:dyDescent="0.25">
      <c r="B203" s="4"/>
    </row>
    <row r="204" spans="2:2" ht="15.75" x14ac:dyDescent="0.25">
      <c r="B204" s="4"/>
    </row>
    <row r="205" spans="2:2" ht="15.75" x14ac:dyDescent="0.25">
      <c r="B205" s="4"/>
    </row>
    <row r="206" spans="2:2" ht="15.75" x14ac:dyDescent="0.25">
      <c r="B206" s="4"/>
    </row>
    <row r="207" spans="2:2" ht="15.75" x14ac:dyDescent="0.25">
      <c r="B207" s="4"/>
    </row>
    <row r="208" spans="2:2" ht="15.75" x14ac:dyDescent="0.25">
      <c r="B208" s="4"/>
    </row>
    <row r="209" spans="2:2" ht="15.75" x14ac:dyDescent="0.25">
      <c r="B209" s="4"/>
    </row>
    <row r="210" spans="2:2" ht="15.75" x14ac:dyDescent="0.25">
      <c r="B210" s="4"/>
    </row>
    <row r="211" spans="2:2" ht="15.75" x14ac:dyDescent="0.25">
      <c r="B211" s="4"/>
    </row>
    <row r="212" spans="2:2" ht="15.75" x14ac:dyDescent="0.25">
      <c r="B212" s="4"/>
    </row>
    <row r="213" spans="2:2" ht="15.75" x14ac:dyDescent="0.25">
      <c r="B213" s="4"/>
    </row>
    <row r="214" spans="2:2" ht="15.75" x14ac:dyDescent="0.25">
      <c r="B214" s="4"/>
    </row>
    <row r="215" spans="2:2" ht="15.75" x14ac:dyDescent="0.25">
      <c r="B215" s="4"/>
    </row>
    <row r="216" spans="2:2" ht="15.75" x14ac:dyDescent="0.25">
      <c r="B216" s="4"/>
    </row>
    <row r="217" spans="2:2" ht="15.75" x14ac:dyDescent="0.25">
      <c r="B217" s="4"/>
    </row>
    <row r="218" spans="2:2" ht="15.75" x14ac:dyDescent="0.25">
      <c r="B218" s="4"/>
    </row>
    <row r="219" spans="2:2" ht="15.75" x14ac:dyDescent="0.25">
      <c r="B219" s="4"/>
    </row>
    <row r="220" spans="2:2" ht="15.75" x14ac:dyDescent="0.25">
      <c r="B220" s="4"/>
    </row>
    <row r="221" spans="2:2" ht="15.75" x14ac:dyDescent="0.25">
      <c r="B221" s="4"/>
    </row>
    <row r="222" spans="2:2" ht="15.75" x14ac:dyDescent="0.25">
      <c r="B222" s="4"/>
    </row>
    <row r="223" spans="2:2" ht="15.75" x14ac:dyDescent="0.25">
      <c r="B223" s="4"/>
    </row>
    <row r="224" spans="2:2" ht="15.75" x14ac:dyDescent="0.25">
      <c r="B224" s="4"/>
    </row>
    <row r="225" spans="2:2" ht="15.75" x14ac:dyDescent="0.25">
      <c r="B225" s="4"/>
    </row>
    <row r="226" spans="2:2" ht="15.75" x14ac:dyDescent="0.25">
      <c r="B226" s="4"/>
    </row>
    <row r="227" spans="2:2" ht="15.75" x14ac:dyDescent="0.25">
      <c r="B227" s="4"/>
    </row>
    <row r="228" spans="2:2" ht="15.75" x14ac:dyDescent="0.25">
      <c r="B228" s="4"/>
    </row>
    <row r="229" spans="2:2" ht="15.75" x14ac:dyDescent="0.25">
      <c r="B229" s="4"/>
    </row>
    <row r="230" spans="2:2" ht="15.75" x14ac:dyDescent="0.25">
      <c r="B230" s="4"/>
    </row>
    <row r="231" spans="2:2" ht="15.75" x14ac:dyDescent="0.25">
      <c r="B231" s="4"/>
    </row>
    <row r="232" spans="2:2" ht="15.75" x14ac:dyDescent="0.25">
      <c r="B232" s="4"/>
    </row>
    <row r="233" spans="2:2" ht="15.75" x14ac:dyDescent="0.25">
      <c r="B233" s="4"/>
    </row>
    <row r="234" spans="2:2" ht="15.75" x14ac:dyDescent="0.25">
      <c r="B234" s="4"/>
    </row>
    <row r="235" spans="2:2" ht="15.75" x14ac:dyDescent="0.25">
      <c r="B235" s="4"/>
    </row>
    <row r="236" spans="2:2" ht="15.75" x14ac:dyDescent="0.25">
      <c r="B236" s="4"/>
    </row>
    <row r="237" spans="2:2" ht="15.75" x14ac:dyDescent="0.25">
      <c r="B237" s="4"/>
    </row>
    <row r="238" spans="2:2" ht="15.75" x14ac:dyDescent="0.25">
      <c r="B238" s="4"/>
    </row>
    <row r="239" spans="2:2" ht="15.75" x14ac:dyDescent="0.25">
      <c r="B239" s="4"/>
    </row>
    <row r="240" spans="2:2" ht="15.75" x14ac:dyDescent="0.25">
      <c r="B240" s="4"/>
    </row>
    <row r="241" spans="2:2" ht="15.75" x14ac:dyDescent="0.25">
      <c r="B241" s="4"/>
    </row>
    <row r="242" spans="2:2" ht="15.75" x14ac:dyDescent="0.25">
      <c r="B242" s="4"/>
    </row>
    <row r="243" spans="2:2" ht="15.75" x14ac:dyDescent="0.25">
      <c r="B243" s="4"/>
    </row>
    <row r="244" spans="2:2" ht="15.75" x14ac:dyDescent="0.25">
      <c r="B244" s="4"/>
    </row>
    <row r="245" spans="2:2" ht="15.75" x14ac:dyDescent="0.25">
      <c r="B245" s="4"/>
    </row>
    <row r="246" spans="2:2" ht="15.75" x14ac:dyDescent="0.25">
      <c r="B246" s="4"/>
    </row>
    <row r="247" spans="2:2" ht="15.75" x14ac:dyDescent="0.25">
      <c r="B247" s="4"/>
    </row>
    <row r="248" spans="2:2" ht="15.75" x14ac:dyDescent="0.25">
      <c r="B248" s="4"/>
    </row>
    <row r="249" spans="2:2" ht="15.75" x14ac:dyDescent="0.25">
      <c r="B249" s="4"/>
    </row>
    <row r="250" spans="2:2" ht="15.75" x14ac:dyDescent="0.25">
      <c r="B250" s="4"/>
    </row>
    <row r="251" spans="2:2" ht="15.75" x14ac:dyDescent="0.25">
      <c r="B251" s="4"/>
    </row>
    <row r="252" spans="2:2" ht="15.75" x14ac:dyDescent="0.25">
      <c r="B252" s="4"/>
    </row>
    <row r="253" spans="2:2" ht="15.75" x14ac:dyDescent="0.25">
      <c r="B253" s="4"/>
    </row>
    <row r="254" spans="2:2" ht="15.75" x14ac:dyDescent="0.25">
      <c r="B254" s="4"/>
    </row>
    <row r="255" spans="2:2" ht="15.75" x14ac:dyDescent="0.25">
      <c r="B255" s="4"/>
    </row>
    <row r="256" spans="2:2" ht="15.75" x14ac:dyDescent="0.25">
      <c r="B256" s="4"/>
    </row>
    <row r="257" spans="2:2" ht="15.75" x14ac:dyDescent="0.25">
      <c r="B257" s="4"/>
    </row>
    <row r="258" spans="2:2" ht="15.75" x14ac:dyDescent="0.25">
      <c r="B258" s="4"/>
    </row>
    <row r="259" spans="2:2" ht="15.75" x14ac:dyDescent="0.25">
      <c r="B259" s="4"/>
    </row>
    <row r="260" spans="2:2" ht="15.75" x14ac:dyDescent="0.25">
      <c r="B260" s="4"/>
    </row>
    <row r="261" spans="2:2" ht="15.75" x14ac:dyDescent="0.25">
      <c r="B261" s="4"/>
    </row>
    <row r="262" spans="2:2" ht="15.75" x14ac:dyDescent="0.25">
      <c r="B262" s="4"/>
    </row>
    <row r="263" spans="2:2" ht="15.75" x14ac:dyDescent="0.25">
      <c r="B263" s="4"/>
    </row>
    <row r="264" spans="2:2" ht="15.75" x14ac:dyDescent="0.25">
      <c r="B264" s="4"/>
    </row>
    <row r="265" spans="2:2" ht="15.75" x14ac:dyDescent="0.25">
      <c r="B265" s="4"/>
    </row>
    <row r="266" spans="2:2" ht="15.75" x14ac:dyDescent="0.25">
      <c r="B266" s="4"/>
    </row>
    <row r="267" spans="2:2" ht="15.75" x14ac:dyDescent="0.25">
      <c r="B267" s="4"/>
    </row>
    <row r="268" spans="2:2" ht="15.75" x14ac:dyDescent="0.25">
      <c r="B268" s="4"/>
    </row>
    <row r="269" spans="2:2" ht="15.75" x14ac:dyDescent="0.25">
      <c r="B269" s="4"/>
    </row>
    <row r="270" spans="2:2" ht="15.75" x14ac:dyDescent="0.25">
      <c r="B270" s="4"/>
    </row>
    <row r="271" spans="2:2" ht="15.75" x14ac:dyDescent="0.25">
      <c r="B271" s="4"/>
    </row>
    <row r="272" spans="2:2" ht="15.75" x14ac:dyDescent="0.25">
      <c r="B272" s="4"/>
    </row>
    <row r="273" spans="2:2" ht="15.75" x14ac:dyDescent="0.25">
      <c r="B273" s="4"/>
    </row>
    <row r="274" spans="2:2" ht="15.75" x14ac:dyDescent="0.25">
      <c r="B274" s="4"/>
    </row>
    <row r="275" spans="2:2" ht="15.75" x14ac:dyDescent="0.25">
      <c r="B275" s="4"/>
    </row>
    <row r="276" spans="2:2" ht="15.75" x14ac:dyDescent="0.25">
      <c r="B276" s="4"/>
    </row>
    <row r="277" spans="2:2" ht="15.75" x14ac:dyDescent="0.25">
      <c r="B277" s="4"/>
    </row>
    <row r="278" spans="2:2" ht="15.75" x14ac:dyDescent="0.25">
      <c r="B278" s="4"/>
    </row>
    <row r="279" spans="2:2" ht="15.75" x14ac:dyDescent="0.25">
      <c r="B279" s="4"/>
    </row>
    <row r="280" spans="2:2" ht="15.75" x14ac:dyDescent="0.25">
      <c r="B280" s="4"/>
    </row>
    <row r="281" spans="2:2" ht="15.75" x14ac:dyDescent="0.25">
      <c r="B281" s="4"/>
    </row>
    <row r="282" spans="2:2" ht="15.75" x14ac:dyDescent="0.25">
      <c r="B282" s="4"/>
    </row>
    <row r="283" spans="2:2" ht="15.75" x14ac:dyDescent="0.25">
      <c r="B283" s="4"/>
    </row>
    <row r="284" spans="2:2" ht="15.75" x14ac:dyDescent="0.25">
      <c r="B284" s="4"/>
    </row>
    <row r="285" spans="2:2" ht="15.75" x14ac:dyDescent="0.25">
      <c r="B285" s="4"/>
    </row>
    <row r="286" spans="2:2" ht="15.75" x14ac:dyDescent="0.25">
      <c r="B286" s="4"/>
    </row>
    <row r="287" spans="2:2" ht="15.75" x14ac:dyDescent="0.25">
      <c r="B287" s="4"/>
    </row>
    <row r="288" spans="2:2" ht="15.75" x14ac:dyDescent="0.25">
      <c r="B288" s="4"/>
    </row>
    <row r="289" spans="2:2" ht="15.75" x14ac:dyDescent="0.25">
      <c r="B289" s="4"/>
    </row>
    <row r="290" spans="2:2" ht="15.75" x14ac:dyDescent="0.25">
      <c r="B290" s="4"/>
    </row>
    <row r="291" spans="2:2" ht="15.75" x14ac:dyDescent="0.25">
      <c r="B291" s="4"/>
    </row>
    <row r="292" spans="2:2" ht="15.75" x14ac:dyDescent="0.25">
      <c r="B292" s="4"/>
    </row>
    <row r="293" spans="2:2" ht="15.75" x14ac:dyDescent="0.25">
      <c r="B293" s="4"/>
    </row>
    <row r="294" spans="2:2" ht="15.75" x14ac:dyDescent="0.25">
      <c r="B294" s="4"/>
    </row>
    <row r="295" spans="2:2" ht="15.75" x14ac:dyDescent="0.25">
      <c r="B295" s="4"/>
    </row>
    <row r="296" spans="2:2" ht="15.75" x14ac:dyDescent="0.25">
      <c r="B296" s="4"/>
    </row>
    <row r="297" spans="2:2" ht="15.75" x14ac:dyDescent="0.25">
      <c r="B297" s="4"/>
    </row>
    <row r="298" spans="2:2" ht="15.75" x14ac:dyDescent="0.25">
      <c r="B298" s="4"/>
    </row>
    <row r="299" spans="2:2" ht="15.75" x14ac:dyDescent="0.25">
      <c r="B299" s="4"/>
    </row>
    <row r="300" spans="2:2" ht="15.75" x14ac:dyDescent="0.25">
      <c r="B300" s="4"/>
    </row>
    <row r="301" spans="2:2" ht="15.75" x14ac:dyDescent="0.25">
      <c r="B301" s="4"/>
    </row>
    <row r="302" spans="2:2" ht="15.75" x14ac:dyDescent="0.25">
      <c r="B302" s="4"/>
    </row>
    <row r="303" spans="2:2" ht="15.75" x14ac:dyDescent="0.25">
      <c r="B303" s="4"/>
    </row>
    <row r="304" spans="2:2" ht="15.75" x14ac:dyDescent="0.25">
      <c r="B304" s="4"/>
    </row>
    <row r="305" spans="2:2" ht="15.75" x14ac:dyDescent="0.25">
      <c r="B305" s="4"/>
    </row>
    <row r="306" spans="2:2" ht="15.75" x14ac:dyDescent="0.25">
      <c r="B306" s="4"/>
    </row>
    <row r="307" spans="2:2" ht="15.75" x14ac:dyDescent="0.25">
      <c r="B307" s="4"/>
    </row>
    <row r="308" spans="2:2" ht="15.75" x14ac:dyDescent="0.25">
      <c r="B308" s="4"/>
    </row>
    <row r="309" spans="2:2" ht="15.75" x14ac:dyDescent="0.25">
      <c r="B309" s="4"/>
    </row>
    <row r="310" spans="2:2" ht="15.75" x14ac:dyDescent="0.25">
      <c r="B310" s="4"/>
    </row>
    <row r="311" spans="2:2" ht="15.75" x14ac:dyDescent="0.25">
      <c r="B311" s="4"/>
    </row>
    <row r="312" spans="2:2" ht="15.75" x14ac:dyDescent="0.25">
      <c r="B312" s="4"/>
    </row>
    <row r="313" spans="2:2" ht="15.75" x14ac:dyDescent="0.25">
      <c r="B313" s="4"/>
    </row>
    <row r="314" spans="2:2" ht="15.75" x14ac:dyDescent="0.25">
      <c r="B314" s="4"/>
    </row>
    <row r="315" spans="2:2" ht="15.75" x14ac:dyDescent="0.25">
      <c r="B315" s="4"/>
    </row>
    <row r="316" spans="2:2" ht="15.75" x14ac:dyDescent="0.25">
      <c r="B316" s="4"/>
    </row>
    <row r="317" spans="2:2" ht="15.75" x14ac:dyDescent="0.25">
      <c r="B317" s="4"/>
    </row>
    <row r="318" spans="2:2" ht="15.75" x14ac:dyDescent="0.25">
      <c r="B318" s="4"/>
    </row>
    <row r="319" spans="2:2" ht="15.75" x14ac:dyDescent="0.25">
      <c r="B319" s="4"/>
    </row>
    <row r="320" spans="2:2" ht="15.75" x14ac:dyDescent="0.25">
      <c r="B320" s="4"/>
    </row>
    <row r="321" spans="2:2" ht="15.75" x14ac:dyDescent="0.25">
      <c r="B321" s="4"/>
    </row>
    <row r="322" spans="2:2" ht="15.75" x14ac:dyDescent="0.25">
      <c r="B322" s="4"/>
    </row>
    <row r="323" spans="2:2" ht="15.75" x14ac:dyDescent="0.25">
      <c r="B323" s="4"/>
    </row>
    <row r="324" spans="2:2" ht="15.75" x14ac:dyDescent="0.25">
      <c r="B324" s="4"/>
    </row>
    <row r="325" spans="2:2" ht="15.75" x14ac:dyDescent="0.25">
      <c r="B325" s="4"/>
    </row>
    <row r="326" spans="2:2" ht="15.75" x14ac:dyDescent="0.25">
      <c r="B326" s="4"/>
    </row>
    <row r="327" spans="2:2" ht="15.75" x14ac:dyDescent="0.25">
      <c r="B327" s="4"/>
    </row>
    <row r="328" spans="2:2" ht="15.75" x14ac:dyDescent="0.25">
      <c r="B328" s="4"/>
    </row>
    <row r="329" spans="2:2" ht="15.75" x14ac:dyDescent="0.25">
      <c r="B329" s="4"/>
    </row>
    <row r="330" spans="2:2" ht="15.75" x14ac:dyDescent="0.25">
      <c r="B330" s="4"/>
    </row>
    <row r="331" spans="2:2" ht="15.75" x14ac:dyDescent="0.25">
      <c r="B331" s="4"/>
    </row>
    <row r="332" spans="2:2" ht="15.75" x14ac:dyDescent="0.25">
      <c r="B332" s="4"/>
    </row>
    <row r="333" spans="2:2" ht="15.75" x14ac:dyDescent="0.25">
      <c r="B333" s="4"/>
    </row>
    <row r="334" spans="2:2" ht="15.75" x14ac:dyDescent="0.25">
      <c r="B334" s="4"/>
    </row>
    <row r="335" spans="2:2" ht="15.75" x14ac:dyDescent="0.25">
      <c r="B335" s="4"/>
    </row>
    <row r="336" spans="2:2" ht="15.75" x14ac:dyDescent="0.25">
      <c r="B336" s="4"/>
    </row>
    <row r="337" spans="2:2" ht="15.75" x14ac:dyDescent="0.25">
      <c r="B337" s="4"/>
    </row>
    <row r="338" spans="2:2" ht="15.75" x14ac:dyDescent="0.25">
      <c r="B338" s="4"/>
    </row>
    <row r="339" spans="2:2" ht="15.75" x14ac:dyDescent="0.25">
      <c r="B339" s="4"/>
    </row>
    <row r="340" spans="2:2" ht="15.75" x14ac:dyDescent="0.25">
      <c r="B340" s="4"/>
    </row>
    <row r="341" spans="2:2" ht="15.75" x14ac:dyDescent="0.25">
      <c r="B341" s="4"/>
    </row>
    <row r="342" spans="2:2" ht="15.75" x14ac:dyDescent="0.25">
      <c r="B342" s="4"/>
    </row>
    <row r="343" spans="2:2" ht="15.75" x14ac:dyDescent="0.25">
      <c r="B343" s="4"/>
    </row>
    <row r="344" spans="2:2" ht="15.75" x14ac:dyDescent="0.25">
      <c r="B344" s="4"/>
    </row>
    <row r="345" spans="2:2" ht="15.75" x14ac:dyDescent="0.25">
      <c r="B345" s="4"/>
    </row>
    <row r="346" spans="2:2" ht="15.75" x14ac:dyDescent="0.25">
      <c r="B346" s="4"/>
    </row>
    <row r="347" spans="2:2" ht="15.75" x14ac:dyDescent="0.25">
      <c r="B347" s="4"/>
    </row>
    <row r="348" spans="2:2" ht="15.75" x14ac:dyDescent="0.25">
      <c r="B348" s="4"/>
    </row>
    <row r="349" spans="2:2" ht="15.75" x14ac:dyDescent="0.25">
      <c r="B349" s="4"/>
    </row>
    <row r="350" spans="2:2" ht="15.75" x14ac:dyDescent="0.25">
      <c r="B350" s="4"/>
    </row>
    <row r="351" spans="2:2" ht="15.75" x14ac:dyDescent="0.25">
      <c r="B351" s="4"/>
    </row>
    <row r="352" spans="2:2" ht="15.75" x14ac:dyDescent="0.25">
      <c r="B352" s="4"/>
    </row>
    <row r="353" spans="2:2" ht="15.75" x14ac:dyDescent="0.25">
      <c r="B353" s="4"/>
    </row>
    <row r="354" spans="2:2" ht="15.75" x14ac:dyDescent="0.25">
      <c r="B354" s="4"/>
    </row>
    <row r="355" spans="2:2" ht="15.75" x14ac:dyDescent="0.25">
      <c r="B355" s="4"/>
    </row>
    <row r="356" spans="2:2" ht="15.75" x14ac:dyDescent="0.25">
      <c r="B356" s="4"/>
    </row>
    <row r="357" spans="2:2" ht="15.75" x14ac:dyDescent="0.25">
      <c r="B357" s="4"/>
    </row>
    <row r="358" spans="2:2" ht="15.75" x14ac:dyDescent="0.25">
      <c r="B358" s="4"/>
    </row>
    <row r="359" spans="2:2" ht="15.75" x14ac:dyDescent="0.25">
      <c r="B359" s="4"/>
    </row>
    <row r="360" spans="2:2" ht="15.75" x14ac:dyDescent="0.25">
      <c r="B360" s="4"/>
    </row>
    <row r="361" spans="2:2" ht="15.75" x14ac:dyDescent="0.25">
      <c r="B361" s="4"/>
    </row>
    <row r="362" spans="2:2" ht="15.75" x14ac:dyDescent="0.25">
      <c r="B362" s="4"/>
    </row>
    <row r="363" spans="2:2" ht="15.75" x14ac:dyDescent="0.25">
      <c r="B363" s="4"/>
    </row>
    <row r="364" spans="2:2" ht="15.75" x14ac:dyDescent="0.25">
      <c r="B364" s="4"/>
    </row>
    <row r="365" spans="2:2" ht="15.75" x14ac:dyDescent="0.25">
      <c r="B365" s="4"/>
    </row>
    <row r="366" spans="2:2" ht="15.75" x14ac:dyDescent="0.25">
      <c r="B366" s="4"/>
    </row>
    <row r="367" spans="2:2" ht="15.75" x14ac:dyDescent="0.25">
      <c r="B367" s="4"/>
    </row>
    <row r="368" spans="2:2" ht="15.75" x14ac:dyDescent="0.25">
      <c r="B368" s="4"/>
    </row>
    <row r="369" spans="2:2" ht="15.75" x14ac:dyDescent="0.25">
      <c r="B369" s="4"/>
    </row>
    <row r="370" spans="2:2" ht="15.75" x14ac:dyDescent="0.25">
      <c r="B370" s="4"/>
    </row>
    <row r="371" spans="2:2" ht="15.75" x14ac:dyDescent="0.25">
      <c r="B371" s="4"/>
    </row>
    <row r="372" spans="2:2" ht="15.75" x14ac:dyDescent="0.25">
      <c r="B372" s="4"/>
    </row>
    <row r="373" spans="2:2" ht="15.75" x14ac:dyDescent="0.25">
      <c r="B373" s="4"/>
    </row>
    <row r="374" spans="2:2" ht="15.75" x14ac:dyDescent="0.25">
      <c r="B374" s="4"/>
    </row>
    <row r="375" spans="2:2" ht="15.75" x14ac:dyDescent="0.25">
      <c r="B375" s="4"/>
    </row>
    <row r="376" spans="2:2" ht="15.75" x14ac:dyDescent="0.25">
      <c r="B376" s="4"/>
    </row>
    <row r="377" spans="2:2" ht="15.75" x14ac:dyDescent="0.25">
      <c r="B377" s="4"/>
    </row>
    <row r="378" spans="2:2" ht="15.75" x14ac:dyDescent="0.25">
      <c r="B378" s="4"/>
    </row>
    <row r="379" spans="2:2" ht="15.75" x14ac:dyDescent="0.25">
      <c r="B379" s="4"/>
    </row>
    <row r="380" spans="2:2" ht="15.75" x14ac:dyDescent="0.25">
      <c r="B380" s="4"/>
    </row>
    <row r="381" spans="2:2" ht="15.75" x14ac:dyDescent="0.25">
      <c r="B381" s="4"/>
    </row>
    <row r="382" spans="2:2" ht="15.75" x14ac:dyDescent="0.25">
      <c r="B382" s="4"/>
    </row>
    <row r="383" spans="2:2" ht="15.75" x14ac:dyDescent="0.25">
      <c r="B383" s="4"/>
    </row>
    <row r="384" spans="2:2" ht="15.75" x14ac:dyDescent="0.25">
      <c r="B384" s="4"/>
    </row>
    <row r="385" spans="2:2" ht="15.75" x14ac:dyDescent="0.25">
      <c r="B385" s="4"/>
    </row>
    <row r="386" spans="2:2" ht="15.75" x14ac:dyDescent="0.25">
      <c r="B386" s="4"/>
    </row>
    <row r="387" spans="2:2" ht="15.75" x14ac:dyDescent="0.25">
      <c r="B387" s="4"/>
    </row>
    <row r="388" spans="2:2" ht="15.75" x14ac:dyDescent="0.25">
      <c r="B388" s="4"/>
    </row>
    <row r="389" spans="2:2" ht="15.75" x14ac:dyDescent="0.25">
      <c r="B389" s="4"/>
    </row>
    <row r="390" spans="2:2" ht="15.75" x14ac:dyDescent="0.25">
      <c r="B390" s="4"/>
    </row>
    <row r="391" spans="2:2" ht="15.75" x14ac:dyDescent="0.25">
      <c r="B391" s="4"/>
    </row>
    <row r="392" spans="2:2" ht="15.75" x14ac:dyDescent="0.25">
      <c r="B392" s="4"/>
    </row>
    <row r="393" spans="2:2" ht="15.75" x14ac:dyDescent="0.25">
      <c r="B393" s="4"/>
    </row>
    <row r="394" spans="2:2" ht="15.75" x14ac:dyDescent="0.25">
      <c r="B394" s="4"/>
    </row>
    <row r="395" spans="2:2" ht="15.75" x14ac:dyDescent="0.25">
      <c r="B395" s="4"/>
    </row>
    <row r="396" spans="2:2" ht="15.75" x14ac:dyDescent="0.25">
      <c r="B396" s="4"/>
    </row>
    <row r="397" spans="2:2" ht="15.75" x14ac:dyDescent="0.25">
      <c r="B397" s="4"/>
    </row>
    <row r="398" spans="2:2" ht="15.75" x14ac:dyDescent="0.25">
      <c r="B398" s="4"/>
    </row>
    <row r="399" spans="2:2" ht="15.75" x14ac:dyDescent="0.25">
      <c r="B399" s="4"/>
    </row>
    <row r="400" spans="2:2" ht="15.75" x14ac:dyDescent="0.25">
      <c r="B400" s="4"/>
    </row>
    <row r="401" spans="2:2" ht="15.75" x14ac:dyDescent="0.25">
      <c r="B401" s="4"/>
    </row>
    <row r="402" spans="2:2" ht="15.75" x14ac:dyDescent="0.25">
      <c r="B402" s="4"/>
    </row>
    <row r="403" spans="2:2" ht="15.75" x14ac:dyDescent="0.25">
      <c r="B403" s="4"/>
    </row>
    <row r="404" spans="2:2" ht="15.75" x14ac:dyDescent="0.25">
      <c r="B404" s="4"/>
    </row>
    <row r="405" spans="2:2" ht="15.75" x14ac:dyDescent="0.25">
      <c r="B405" s="4"/>
    </row>
    <row r="406" spans="2:2" ht="15.75" x14ac:dyDescent="0.25">
      <c r="B406" s="4"/>
    </row>
    <row r="407" spans="2:2" ht="15.75" x14ac:dyDescent="0.25">
      <c r="B407" s="4"/>
    </row>
    <row r="408" spans="2:2" ht="15.75" x14ac:dyDescent="0.25">
      <c r="B408" s="4"/>
    </row>
    <row r="409" spans="2:2" ht="15.75" x14ac:dyDescent="0.25">
      <c r="B409" s="4"/>
    </row>
    <row r="410" spans="2:2" ht="15.75" x14ac:dyDescent="0.25">
      <c r="B410" s="4"/>
    </row>
    <row r="411" spans="2:2" ht="15.75" x14ac:dyDescent="0.25">
      <c r="B411" s="4"/>
    </row>
    <row r="412" spans="2:2" ht="15.75" x14ac:dyDescent="0.25">
      <c r="B412" s="4"/>
    </row>
    <row r="413" spans="2:2" ht="15.75" x14ac:dyDescent="0.25">
      <c r="B413" s="4"/>
    </row>
    <row r="414" spans="2:2" ht="15.75" x14ac:dyDescent="0.25">
      <c r="B414" s="4"/>
    </row>
    <row r="415" spans="2:2" ht="15.75" x14ac:dyDescent="0.25">
      <c r="B415" s="4"/>
    </row>
    <row r="416" spans="2:2" ht="15.75" x14ac:dyDescent="0.25">
      <c r="B416" s="4"/>
    </row>
    <row r="417" spans="2:2" ht="15.75" x14ac:dyDescent="0.25">
      <c r="B417" s="4"/>
    </row>
    <row r="418" spans="2:2" ht="15.75" x14ac:dyDescent="0.25">
      <c r="B418" s="4"/>
    </row>
    <row r="419" spans="2:2" ht="15.75" x14ac:dyDescent="0.25">
      <c r="B419" s="4"/>
    </row>
    <row r="420" spans="2:2" ht="15.75" x14ac:dyDescent="0.25">
      <c r="B420" s="4"/>
    </row>
    <row r="421" spans="2:2" ht="15.75" x14ac:dyDescent="0.25">
      <c r="B421" s="4"/>
    </row>
    <row r="422" spans="2:2" ht="15.75" x14ac:dyDescent="0.25">
      <c r="B422" s="4"/>
    </row>
    <row r="423" spans="2:2" ht="15.75" x14ac:dyDescent="0.25">
      <c r="B423" s="4"/>
    </row>
    <row r="424" spans="2:2" ht="15.75" x14ac:dyDescent="0.25">
      <c r="B424" s="4"/>
    </row>
    <row r="425" spans="2:2" ht="15.75" x14ac:dyDescent="0.25">
      <c r="B425" s="4"/>
    </row>
    <row r="426" spans="2:2" ht="15.75" x14ac:dyDescent="0.25">
      <c r="B426" s="4"/>
    </row>
    <row r="427" spans="2:2" ht="15.75" x14ac:dyDescent="0.25">
      <c r="B427" s="4"/>
    </row>
    <row r="428" spans="2:2" ht="15.75" x14ac:dyDescent="0.25">
      <c r="B428" s="4"/>
    </row>
    <row r="429" spans="2:2" ht="15.75" x14ac:dyDescent="0.25">
      <c r="B429" s="4"/>
    </row>
    <row r="430" spans="2:2" ht="15.75" x14ac:dyDescent="0.25">
      <c r="B430" s="4"/>
    </row>
    <row r="431" spans="2:2" ht="15.75" x14ac:dyDescent="0.25">
      <c r="B431" s="4"/>
    </row>
    <row r="432" spans="2:2" ht="15.75" x14ac:dyDescent="0.25">
      <c r="B432" s="4"/>
    </row>
    <row r="433" spans="2:2" ht="15.75" x14ac:dyDescent="0.25">
      <c r="B433" s="4"/>
    </row>
    <row r="434" spans="2:2" ht="15.75" x14ac:dyDescent="0.25">
      <c r="B434" s="4"/>
    </row>
    <row r="435" spans="2:2" ht="15.75" x14ac:dyDescent="0.25">
      <c r="B435" s="4"/>
    </row>
    <row r="436" spans="2:2" ht="15.75" x14ac:dyDescent="0.25">
      <c r="B436" s="4"/>
    </row>
    <row r="437" spans="2:2" ht="15.75" x14ac:dyDescent="0.25">
      <c r="B437" s="4"/>
    </row>
    <row r="438" spans="2:2" ht="15.75" x14ac:dyDescent="0.25">
      <c r="B438" s="4"/>
    </row>
    <row r="439" spans="2:2" ht="15.75" x14ac:dyDescent="0.25">
      <c r="B439" s="4"/>
    </row>
    <row r="440" spans="2:2" ht="15.75" x14ac:dyDescent="0.25">
      <c r="B440" s="4"/>
    </row>
    <row r="441" spans="2:2" ht="15.75" x14ac:dyDescent="0.25">
      <c r="B441" s="4"/>
    </row>
    <row r="442" spans="2:2" ht="15.75" x14ac:dyDescent="0.25">
      <c r="B442" s="4"/>
    </row>
    <row r="443" spans="2:2" ht="15.75" x14ac:dyDescent="0.25">
      <c r="B443" s="4"/>
    </row>
    <row r="444" spans="2:2" ht="15.75" x14ac:dyDescent="0.25">
      <c r="B444" s="4"/>
    </row>
    <row r="445" spans="2:2" ht="15.75" x14ac:dyDescent="0.25">
      <c r="B445" s="4"/>
    </row>
    <row r="446" spans="2:2" ht="15.75" x14ac:dyDescent="0.25">
      <c r="B446" s="4"/>
    </row>
    <row r="447" spans="2:2" ht="15.75" x14ac:dyDescent="0.25">
      <c r="B447" s="4"/>
    </row>
    <row r="448" spans="2:2" ht="15.75" x14ac:dyDescent="0.25">
      <c r="B448" s="4"/>
    </row>
    <row r="449" spans="2:2" ht="15.75" x14ac:dyDescent="0.25">
      <c r="B449" s="4"/>
    </row>
    <row r="450" spans="2:2" ht="15.75" x14ac:dyDescent="0.25">
      <c r="B450" s="4"/>
    </row>
    <row r="451" spans="2:2" ht="15.75" x14ac:dyDescent="0.25">
      <c r="B451" s="4"/>
    </row>
    <row r="452" spans="2:2" ht="15.75" x14ac:dyDescent="0.25">
      <c r="B452" s="4"/>
    </row>
    <row r="453" spans="2:2" ht="15.75" x14ac:dyDescent="0.25">
      <c r="B453" s="4"/>
    </row>
    <row r="454" spans="2:2" ht="15.75" x14ac:dyDescent="0.25">
      <c r="B454" s="4"/>
    </row>
    <row r="455" spans="2:2" ht="15.75" x14ac:dyDescent="0.25">
      <c r="B455" s="4"/>
    </row>
    <row r="456" spans="2:2" ht="15.75" x14ac:dyDescent="0.25">
      <c r="B456" s="4"/>
    </row>
    <row r="457" spans="2:2" ht="15.75" x14ac:dyDescent="0.25">
      <c r="B457" s="4"/>
    </row>
    <row r="458" spans="2:2" ht="15.75" x14ac:dyDescent="0.25">
      <c r="B458" s="4"/>
    </row>
    <row r="459" spans="2:2" ht="15.75" x14ac:dyDescent="0.25">
      <c r="B459" s="4"/>
    </row>
    <row r="460" spans="2:2" ht="15.75" x14ac:dyDescent="0.25">
      <c r="B460" s="4"/>
    </row>
    <row r="461" spans="2:2" ht="15.75" x14ac:dyDescent="0.25">
      <c r="B461" s="4"/>
    </row>
    <row r="462" spans="2:2" ht="15.75" x14ac:dyDescent="0.25">
      <c r="B462" s="4"/>
    </row>
    <row r="463" spans="2:2" ht="15.75" x14ac:dyDescent="0.25">
      <c r="B463" s="4"/>
    </row>
    <row r="464" spans="2:2" ht="15.75" x14ac:dyDescent="0.25">
      <c r="B464" s="4"/>
    </row>
    <row r="465" spans="2:2" ht="15.75" x14ac:dyDescent="0.25">
      <c r="B465" s="4"/>
    </row>
    <row r="466" spans="2:2" ht="15.75" x14ac:dyDescent="0.25">
      <c r="B466" s="4"/>
    </row>
    <row r="467" spans="2:2" ht="15.75" x14ac:dyDescent="0.25">
      <c r="B467" s="4"/>
    </row>
    <row r="468" spans="2:2" ht="15.75" x14ac:dyDescent="0.25">
      <c r="B468" s="4"/>
    </row>
    <row r="469" spans="2:2" ht="15.75" x14ac:dyDescent="0.25">
      <c r="B469" s="4"/>
    </row>
    <row r="470" spans="2:2" ht="15.75" x14ac:dyDescent="0.25">
      <c r="B470" s="4"/>
    </row>
    <row r="471" spans="2:2" ht="15.75" x14ac:dyDescent="0.25">
      <c r="B471" s="4"/>
    </row>
    <row r="472" spans="2:2" ht="15.75" x14ac:dyDescent="0.25">
      <c r="B472" s="4"/>
    </row>
    <row r="473" spans="2:2" ht="15.75" x14ac:dyDescent="0.25">
      <c r="B473" s="4"/>
    </row>
    <row r="474" spans="2:2" ht="15.75" x14ac:dyDescent="0.25">
      <c r="B474" s="4"/>
    </row>
    <row r="475" spans="2:2" ht="15.75" x14ac:dyDescent="0.25">
      <c r="B475" s="4"/>
    </row>
    <row r="476" spans="2:2" ht="15.75" x14ac:dyDescent="0.25">
      <c r="B476" s="4"/>
    </row>
    <row r="477" spans="2:2" ht="15.75" x14ac:dyDescent="0.25">
      <c r="B477" s="4"/>
    </row>
    <row r="478" spans="2:2" ht="15.75" x14ac:dyDescent="0.25">
      <c r="B478" s="4"/>
    </row>
    <row r="479" spans="2:2" ht="15.75" x14ac:dyDescent="0.25">
      <c r="B479" s="4"/>
    </row>
    <row r="480" spans="2:2" ht="15.75" x14ac:dyDescent="0.25">
      <c r="B480" s="4"/>
    </row>
    <row r="481" spans="2:2" ht="15.75" x14ac:dyDescent="0.25">
      <c r="B481" s="4"/>
    </row>
    <row r="482" spans="2:2" ht="15.75" x14ac:dyDescent="0.25">
      <c r="B482" s="4"/>
    </row>
    <row r="483" spans="2:2" ht="15.75" x14ac:dyDescent="0.25">
      <c r="B483" s="4"/>
    </row>
    <row r="484" spans="2:2" ht="15.75" x14ac:dyDescent="0.25">
      <c r="B484" s="4"/>
    </row>
    <row r="485" spans="2:2" ht="15.75" x14ac:dyDescent="0.25">
      <c r="B485" s="4"/>
    </row>
    <row r="486" spans="2:2" ht="15.75" x14ac:dyDescent="0.25">
      <c r="B486" s="4"/>
    </row>
    <row r="487" spans="2:2" ht="15.75" x14ac:dyDescent="0.25">
      <c r="B487" s="4"/>
    </row>
    <row r="488" spans="2:2" ht="15.75" x14ac:dyDescent="0.25">
      <c r="B488" s="4"/>
    </row>
    <row r="489" spans="2:2" ht="15.75" x14ac:dyDescent="0.25">
      <c r="B489" s="4"/>
    </row>
    <row r="490" spans="2:2" ht="15.75" x14ac:dyDescent="0.25">
      <c r="B490" s="4"/>
    </row>
    <row r="491" spans="2:2" ht="15.75" x14ac:dyDescent="0.25">
      <c r="B491" s="4"/>
    </row>
    <row r="492" spans="2:2" ht="15.75" x14ac:dyDescent="0.25">
      <c r="B492" s="4"/>
    </row>
    <row r="493" spans="2:2" ht="15.75" x14ac:dyDescent="0.25">
      <c r="B493" s="4"/>
    </row>
    <row r="494" spans="2:2" ht="15.75" x14ac:dyDescent="0.25">
      <c r="B494" s="4"/>
    </row>
    <row r="495" spans="2:2" ht="15.75" x14ac:dyDescent="0.25">
      <c r="B495" s="4"/>
    </row>
    <row r="496" spans="2:2" ht="15.75" x14ac:dyDescent="0.25">
      <c r="B496" s="4"/>
    </row>
    <row r="497" spans="2:2" ht="15.75" x14ac:dyDescent="0.25">
      <c r="B497" s="4"/>
    </row>
    <row r="498" spans="2:2" ht="15.75" x14ac:dyDescent="0.25">
      <c r="B498" s="4"/>
    </row>
    <row r="499" spans="2:2" ht="15.75" x14ac:dyDescent="0.25">
      <c r="B499" s="4"/>
    </row>
    <row r="500" spans="2:2" ht="15.75" x14ac:dyDescent="0.25">
      <c r="B500" s="4"/>
    </row>
    <row r="501" spans="2:2" ht="15.75" x14ac:dyDescent="0.25">
      <c r="B501" s="4"/>
    </row>
    <row r="502" spans="2:2" ht="15.75" x14ac:dyDescent="0.25">
      <c r="B502" s="4"/>
    </row>
    <row r="503" spans="2:2" ht="15.75" x14ac:dyDescent="0.25">
      <c r="B503" s="4"/>
    </row>
    <row r="504" spans="2:2" ht="15.75" x14ac:dyDescent="0.25">
      <c r="B504" s="4"/>
    </row>
    <row r="505" spans="2:2" ht="15.75" x14ac:dyDescent="0.25">
      <c r="B505" s="4"/>
    </row>
    <row r="506" spans="2:2" ht="15.75" x14ac:dyDescent="0.25">
      <c r="B506" s="4"/>
    </row>
    <row r="507" spans="2:2" ht="15.75" x14ac:dyDescent="0.25">
      <c r="B507" s="4"/>
    </row>
    <row r="508" spans="2:2" ht="15.75" x14ac:dyDescent="0.25">
      <c r="B508" s="4"/>
    </row>
    <row r="509" spans="2:2" ht="15.75" x14ac:dyDescent="0.25">
      <c r="B509" s="4"/>
    </row>
    <row r="510" spans="2:2" ht="15.75" x14ac:dyDescent="0.25">
      <c r="B510" s="4"/>
    </row>
    <row r="511" spans="2:2" ht="15.75" x14ac:dyDescent="0.25">
      <c r="B511" s="4"/>
    </row>
    <row r="512" spans="2:2" ht="15.75" x14ac:dyDescent="0.25">
      <c r="B512" s="4"/>
    </row>
    <row r="513" spans="2:2" ht="15.75" x14ac:dyDescent="0.25">
      <c r="B513" s="4"/>
    </row>
    <row r="514" spans="2:2" ht="15.75" x14ac:dyDescent="0.25">
      <c r="B514" s="4"/>
    </row>
    <row r="515" spans="2:2" ht="15.75" x14ac:dyDescent="0.25">
      <c r="B515" s="4"/>
    </row>
    <row r="516" spans="2:2" ht="15.75" x14ac:dyDescent="0.25">
      <c r="B516" s="4"/>
    </row>
    <row r="517" spans="2:2" ht="15.75" x14ac:dyDescent="0.25">
      <c r="B517" s="4"/>
    </row>
    <row r="518" spans="2:2" ht="15.75" x14ac:dyDescent="0.25">
      <c r="B518" s="4"/>
    </row>
    <row r="519" spans="2:2" ht="15.75" x14ac:dyDescent="0.25">
      <c r="B519" s="4"/>
    </row>
    <row r="520" spans="2:2" ht="15.75" x14ac:dyDescent="0.25">
      <c r="B520" s="4"/>
    </row>
    <row r="521" spans="2:2" ht="15.75" x14ac:dyDescent="0.25">
      <c r="B521" s="4"/>
    </row>
    <row r="522" spans="2:2" ht="15.75" x14ac:dyDescent="0.25">
      <c r="B522" s="4"/>
    </row>
    <row r="523" spans="2:2" ht="15.75" x14ac:dyDescent="0.25">
      <c r="B523" s="4"/>
    </row>
    <row r="524" spans="2:2" ht="15.75" x14ac:dyDescent="0.25">
      <c r="B524" s="4"/>
    </row>
    <row r="525" spans="2:2" ht="15.75" x14ac:dyDescent="0.25">
      <c r="B525" s="4"/>
    </row>
    <row r="526" spans="2:2" ht="15.75" x14ac:dyDescent="0.25">
      <c r="B526" s="4"/>
    </row>
    <row r="527" spans="2:2" ht="15.75" x14ac:dyDescent="0.25">
      <c r="B527" s="4"/>
    </row>
    <row r="528" spans="2:2" ht="15.75" x14ac:dyDescent="0.25">
      <c r="B528" s="4"/>
    </row>
    <row r="529" spans="2:2" ht="15.75" x14ac:dyDescent="0.25">
      <c r="B529" s="4"/>
    </row>
    <row r="530" spans="2:2" ht="15.75" x14ac:dyDescent="0.25">
      <c r="B530" s="4"/>
    </row>
    <row r="531" spans="2:2" ht="15.75" x14ac:dyDescent="0.25">
      <c r="B531" s="4"/>
    </row>
    <row r="532" spans="2:2" ht="15.75" x14ac:dyDescent="0.25">
      <c r="B532" s="4"/>
    </row>
    <row r="533" spans="2:2" ht="15.75" x14ac:dyDescent="0.25">
      <c r="B533" s="4"/>
    </row>
    <row r="534" spans="2:2" ht="15.75" x14ac:dyDescent="0.25">
      <c r="B534" s="4"/>
    </row>
    <row r="535" spans="2:2" ht="15.75" x14ac:dyDescent="0.25">
      <c r="B535" s="4"/>
    </row>
    <row r="536" spans="2:2" ht="15.75" x14ac:dyDescent="0.25">
      <c r="B536" s="4"/>
    </row>
    <row r="537" spans="2:2" ht="15.75" x14ac:dyDescent="0.25">
      <c r="B537" s="4"/>
    </row>
    <row r="538" spans="2:2" ht="15.75" x14ac:dyDescent="0.25">
      <c r="B538" s="4"/>
    </row>
    <row r="539" spans="2:2" ht="15.75" x14ac:dyDescent="0.25">
      <c r="B539" s="4"/>
    </row>
    <row r="540" spans="2:2" ht="15.75" x14ac:dyDescent="0.25">
      <c r="B540" s="4"/>
    </row>
    <row r="541" spans="2:2" ht="15.75" x14ac:dyDescent="0.25">
      <c r="B541" s="4"/>
    </row>
    <row r="542" spans="2:2" ht="15.75" x14ac:dyDescent="0.25">
      <c r="B542" s="4"/>
    </row>
    <row r="543" spans="2:2" ht="15.75" x14ac:dyDescent="0.25">
      <c r="B543" s="4"/>
    </row>
    <row r="544" spans="2:2" ht="15.75" x14ac:dyDescent="0.25">
      <c r="B544" s="4"/>
    </row>
    <row r="545" spans="2:2" ht="15.75" x14ac:dyDescent="0.25">
      <c r="B545" s="4"/>
    </row>
    <row r="546" spans="2:2" ht="15.75" x14ac:dyDescent="0.25">
      <c r="B546" s="4"/>
    </row>
    <row r="547" spans="2:2" ht="15.75" x14ac:dyDescent="0.25">
      <c r="B547" s="4"/>
    </row>
    <row r="548" spans="2:2" ht="15.75" x14ac:dyDescent="0.25">
      <c r="B548" s="4"/>
    </row>
    <row r="549" spans="2:2" ht="15.75" x14ac:dyDescent="0.25">
      <c r="B549" s="4"/>
    </row>
    <row r="550" spans="2:2" ht="15.75" x14ac:dyDescent="0.25">
      <c r="B550" s="4"/>
    </row>
    <row r="551" spans="2:2" ht="15.75" x14ac:dyDescent="0.25">
      <c r="B551" s="4"/>
    </row>
    <row r="552" spans="2:2" ht="15.75" x14ac:dyDescent="0.25">
      <c r="B552" s="4"/>
    </row>
    <row r="553" spans="2:2" ht="15.75" x14ac:dyDescent="0.25">
      <c r="B553" s="4"/>
    </row>
    <row r="554" spans="2:2" ht="15.75" x14ac:dyDescent="0.25">
      <c r="B554" s="4"/>
    </row>
    <row r="555" spans="2:2" ht="15.75" x14ac:dyDescent="0.25">
      <c r="B555" s="4"/>
    </row>
    <row r="556" spans="2:2" ht="15.75" x14ac:dyDescent="0.25">
      <c r="B556" s="4"/>
    </row>
    <row r="557" spans="2:2" ht="15.75" x14ac:dyDescent="0.25">
      <c r="B557" s="4"/>
    </row>
    <row r="558" spans="2:2" ht="15.75" x14ac:dyDescent="0.25">
      <c r="B558" s="4"/>
    </row>
    <row r="559" spans="2:2" ht="15.75" x14ac:dyDescent="0.25">
      <c r="B559" s="4"/>
    </row>
    <row r="560" spans="2:2" ht="15.75" x14ac:dyDescent="0.25">
      <c r="B560" s="4"/>
    </row>
    <row r="561" spans="2:2" ht="15.75" x14ac:dyDescent="0.25">
      <c r="B561" s="4"/>
    </row>
    <row r="562" spans="2:2" ht="15.75" x14ac:dyDescent="0.25">
      <c r="B562" s="4"/>
    </row>
    <row r="563" spans="2:2" ht="15.75" x14ac:dyDescent="0.25">
      <c r="B563" s="4"/>
    </row>
    <row r="564" spans="2:2" ht="15.75" x14ac:dyDescent="0.25">
      <c r="B564" s="4"/>
    </row>
    <row r="565" spans="2:2" ht="15.75" x14ac:dyDescent="0.25">
      <c r="B565" s="4"/>
    </row>
    <row r="566" spans="2:2" ht="15.75" x14ac:dyDescent="0.25">
      <c r="B566" s="4"/>
    </row>
    <row r="567" spans="2:2" ht="15.75" x14ac:dyDescent="0.25">
      <c r="B567" s="4"/>
    </row>
    <row r="568" spans="2:2" ht="15.75" x14ac:dyDescent="0.25">
      <c r="B568" s="4"/>
    </row>
    <row r="569" spans="2:2" ht="15.75" x14ac:dyDescent="0.25">
      <c r="B569" s="4"/>
    </row>
    <row r="570" spans="2:2" ht="15.75" x14ac:dyDescent="0.25">
      <c r="B570" s="4"/>
    </row>
    <row r="571" spans="2:2" ht="15.75" x14ac:dyDescent="0.25">
      <c r="B571" s="4"/>
    </row>
    <row r="572" spans="2:2" ht="15.75" x14ac:dyDescent="0.25">
      <c r="B572" s="4"/>
    </row>
    <row r="573" spans="2:2" ht="15.75" x14ac:dyDescent="0.25">
      <c r="B573" s="4"/>
    </row>
    <row r="574" spans="2:2" ht="15.75" x14ac:dyDescent="0.25">
      <c r="B574" s="4"/>
    </row>
    <row r="575" spans="2:2" ht="15.75" x14ac:dyDescent="0.25">
      <c r="B575" s="4"/>
    </row>
    <row r="576" spans="2:2" ht="15.75" x14ac:dyDescent="0.25">
      <c r="B576" s="4"/>
    </row>
    <row r="577" spans="2:2" ht="15.75" x14ac:dyDescent="0.25">
      <c r="B577" s="4"/>
    </row>
    <row r="578" spans="2:2" ht="15.75" x14ac:dyDescent="0.25">
      <c r="B578" s="4"/>
    </row>
    <row r="579" spans="2:2" ht="15.75" x14ac:dyDescent="0.25">
      <c r="B579" s="4"/>
    </row>
    <row r="580" spans="2:2" ht="15.75" x14ac:dyDescent="0.25">
      <c r="B580" s="4"/>
    </row>
    <row r="581" spans="2:2" ht="15.75" x14ac:dyDescent="0.25">
      <c r="B581" s="4"/>
    </row>
    <row r="582" spans="2:2" ht="15.75" x14ac:dyDescent="0.25">
      <c r="B582" s="4"/>
    </row>
    <row r="583" spans="2:2" ht="15.75" x14ac:dyDescent="0.25">
      <c r="B583" s="4"/>
    </row>
    <row r="584" spans="2:2" ht="15.75" x14ac:dyDescent="0.25">
      <c r="B584" s="4"/>
    </row>
    <row r="585" spans="2:2" ht="15.75" x14ac:dyDescent="0.25">
      <c r="B585" s="4"/>
    </row>
    <row r="586" spans="2:2" ht="15.75" x14ac:dyDescent="0.25">
      <c r="B586" s="4"/>
    </row>
    <row r="587" spans="2:2" ht="15.75" x14ac:dyDescent="0.25">
      <c r="B587" s="4"/>
    </row>
    <row r="588" spans="2:2" ht="15.75" x14ac:dyDescent="0.25">
      <c r="B588" s="4"/>
    </row>
    <row r="589" spans="2:2" ht="15.75" x14ac:dyDescent="0.25">
      <c r="B589" s="4"/>
    </row>
    <row r="590" spans="2:2" ht="15.75" x14ac:dyDescent="0.25">
      <c r="B590" s="4"/>
    </row>
    <row r="591" spans="2:2" ht="15.75" x14ac:dyDescent="0.25">
      <c r="B591" s="4"/>
    </row>
    <row r="592" spans="2:2" ht="15.75" x14ac:dyDescent="0.25">
      <c r="B592" s="4"/>
    </row>
    <row r="593" spans="2:2" ht="15.75" x14ac:dyDescent="0.25">
      <c r="B593" s="4"/>
    </row>
    <row r="594" spans="2:2" ht="15.75" x14ac:dyDescent="0.25">
      <c r="B594" s="4"/>
    </row>
    <row r="595" spans="2:2" ht="15.75" x14ac:dyDescent="0.25">
      <c r="B595" s="4"/>
    </row>
    <row r="596" spans="2:2" ht="15.75" x14ac:dyDescent="0.25">
      <c r="B596" s="4"/>
    </row>
    <row r="597" spans="2:2" ht="15.75" x14ac:dyDescent="0.25">
      <c r="B597" s="4"/>
    </row>
    <row r="598" spans="2:2" ht="15.75" x14ac:dyDescent="0.25">
      <c r="B598" s="4"/>
    </row>
    <row r="599" spans="2:2" ht="15.75" x14ac:dyDescent="0.25">
      <c r="B599" s="4"/>
    </row>
    <row r="600" spans="2:2" ht="15.75" x14ac:dyDescent="0.25">
      <c r="B600" s="4"/>
    </row>
    <row r="601" spans="2:2" ht="15.75" x14ac:dyDescent="0.25">
      <c r="B601" s="4"/>
    </row>
    <row r="602" spans="2:2" ht="15.75" x14ac:dyDescent="0.25">
      <c r="B602" s="4"/>
    </row>
    <row r="603" spans="2:2" ht="15.75" x14ac:dyDescent="0.25">
      <c r="B603" s="4"/>
    </row>
    <row r="604" spans="2:2" ht="15.75" x14ac:dyDescent="0.25">
      <c r="B604" s="4"/>
    </row>
    <row r="605" spans="2:2" ht="15.75" x14ac:dyDescent="0.25">
      <c r="B605" s="4"/>
    </row>
    <row r="606" spans="2:2" ht="15.75" x14ac:dyDescent="0.25">
      <c r="B606" s="4"/>
    </row>
    <row r="607" spans="2:2" ht="15.75" x14ac:dyDescent="0.25">
      <c r="B607" s="4"/>
    </row>
    <row r="608" spans="2:2" ht="15.75" x14ac:dyDescent="0.25">
      <c r="B608" s="4"/>
    </row>
    <row r="609" spans="2:2" ht="15.75" x14ac:dyDescent="0.25">
      <c r="B609" s="4"/>
    </row>
    <row r="610" spans="2:2" ht="15.75" x14ac:dyDescent="0.25">
      <c r="B610" s="4"/>
    </row>
    <row r="611" spans="2:2" ht="15.75" x14ac:dyDescent="0.25">
      <c r="B611" s="4"/>
    </row>
    <row r="612" spans="2:2" ht="15.75" x14ac:dyDescent="0.25">
      <c r="B612" s="4"/>
    </row>
    <row r="613" spans="2:2" ht="15.75" x14ac:dyDescent="0.25">
      <c r="B613" s="4"/>
    </row>
    <row r="614" spans="2:2" ht="15.75" x14ac:dyDescent="0.25">
      <c r="B614" s="4"/>
    </row>
    <row r="615" spans="2:2" ht="15.75" x14ac:dyDescent="0.25">
      <c r="B615" s="4"/>
    </row>
    <row r="616" spans="2:2" ht="15.75" x14ac:dyDescent="0.25">
      <c r="B616" s="4"/>
    </row>
    <row r="617" spans="2:2" ht="15.75" x14ac:dyDescent="0.25">
      <c r="B617" s="4"/>
    </row>
    <row r="618" spans="2:2" ht="15.75" x14ac:dyDescent="0.25">
      <c r="B618" s="4"/>
    </row>
    <row r="619" spans="2:2" ht="15.75" x14ac:dyDescent="0.25">
      <c r="B619" s="4"/>
    </row>
    <row r="620" spans="2:2" ht="15.75" x14ac:dyDescent="0.25">
      <c r="B620" s="4"/>
    </row>
    <row r="621" spans="2:2" ht="15.75" x14ac:dyDescent="0.25">
      <c r="B621" s="4"/>
    </row>
    <row r="622" spans="2:2" ht="15.75" x14ac:dyDescent="0.25">
      <c r="B622" s="4"/>
    </row>
    <row r="623" spans="2:2" ht="15.75" x14ac:dyDescent="0.25">
      <c r="B623" s="4"/>
    </row>
    <row r="624" spans="2:2" ht="15.75" x14ac:dyDescent="0.25">
      <c r="B624" s="4"/>
    </row>
    <row r="625" spans="2:2" ht="15.75" x14ac:dyDescent="0.25">
      <c r="B625" s="4"/>
    </row>
    <row r="626" spans="2:2" ht="15.75" x14ac:dyDescent="0.25">
      <c r="B626" s="4"/>
    </row>
    <row r="627" spans="2:2" ht="15.75" x14ac:dyDescent="0.25">
      <c r="B627" s="4"/>
    </row>
    <row r="628" spans="2:2" ht="15.75" x14ac:dyDescent="0.25">
      <c r="B628" s="4"/>
    </row>
    <row r="629" spans="2:2" ht="15.75" x14ac:dyDescent="0.25">
      <c r="B629" s="4"/>
    </row>
    <row r="630" spans="2:2" ht="15.75" x14ac:dyDescent="0.25">
      <c r="B630" s="4"/>
    </row>
    <row r="631" spans="2:2" ht="15.75" x14ac:dyDescent="0.25">
      <c r="B631" s="4"/>
    </row>
    <row r="632" spans="2:2" ht="15.75" x14ac:dyDescent="0.25">
      <c r="B632" s="4"/>
    </row>
    <row r="633" spans="2:2" ht="15.75" x14ac:dyDescent="0.25">
      <c r="B633" s="4"/>
    </row>
    <row r="634" spans="2:2" ht="15.75" x14ac:dyDescent="0.25">
      <c r="B634" s="4"/>
    </row>
    <row r="635" spans="2:2" ht="15.75" x14ac:dyDescent="0.25">
      <c r="B635" s="4"/>
    </row>
    <row r="636" spans="2:2" ht="15.75" x14ac:dyDescent="0.25">
      <c r="B636" s="4"/>
    </row>
    <row r="637" spans="2:2" ht="15.75" x14ac:dyDescent="0.25">
      <c r="B637" s="4"/>
    </row>
    <row r="638" spans="2:2" ht="15.75" x14ac:dyDescent="0.25">
      <c r="B638" s="4"/>
    </row>
    <row r="639" spans="2:2" ht="15.75" x14ac:dyDescent="0.25">
      <c r="B639" s="4"/>
    </row>
    <row r="640" spans="2:2" ht="15.75" x14ac:dyDescent="0.25">
      <c r="B640" s="4"/>
    </row>
    <row r="641" spans="2:2" ht="15.75" x14ac:dyDescent="0.25">
      <c r="B641" s="4"/>
    </row>
    <row r="642" spans="2:2" ht="15.75" x14ac:dyDescent="0.25">
      <c r="B642" s="4"/>
    </row>
    <row r="643" spans="2:2" ht="15.75" x14ac:dyDescent="0.25">
      <c r="B643" s="4"/>
    </row>
    <row r="644" spans="2:2" ht="15.75" x14ac:dyDescent="0.25">
      <c r="B644" s="4"/>
    </row>
    <row r="645" spans="2:2" ht="15.75" x14ac:dyDescent="0.25">
      <c r="B645" s="4"/>
    </row>
    <row r="646" spans="2:2" ht="15.75" x14ac:dyDescent="0.25">
      <c r="B646" s="4"/>
    </row>
    <row r="647" spans="2:2" ht="15.75" x14ac:dyDescent="0.25">
      <c r="B647" s="4"/>
    </row>
    <row r="648" spans="2:2" ht="15.75" x14ac:dyDescent="0.25">
      <c r="B648" s="4"/>
    </row>
    <row r="649" spans="2:2" ht="15.75" x14ac:dyDescent="0.25">
      <c r="B649" s="4"/>
    </row>
    <row r="650" spans="2:2" ht="15.75" x14ac:dyDescent="0.25">
      <c r="B650" s="4"/>
    </row>
    <row r="651" spans="2:2" ht="15.75" x14ac:dyDescent="0.25">
      <c r="B651" s="4"/>
    </row>
    <row r="652" spans="2:2" ht="15.75" x14ac:dyDescent="0.25">
      <c r="B652" s="4"/>
    </row>
    <row r="653" spans="2:2" ht="15.75" x14ac:dyDescent="0.25">
      <c r="B653" s="4"/>
    </row>
    <row r="654" spans="2:2" ht="15.75" x14ac:dyDescent="0.25">
      <c r="B654" s="4"/>
    </row>
    <row r="655" spans="2:2" ht="15.75" x14ac:dyDescent="0.25">
      <c r="B655" s="4"/>
    </row>
    <row r="656" spans="2:2" ht="15.75" x14ac:dyDescent="0.25">
      <c r="B656" s="4"/>
    </row>
    <row r="657" spans="2:2" ht="15.75" x14ac:dyDescent="0.25">
      <c r="B657" s="4"/>
    </row>
    <row r="658" spans="2:2" ht="15.75" x14ac:dyDescent="0.25">
      <c r="B658" s="4"/>
    </row>
    <row r="659" spans="2:2" ht="15.75" x14ac:dyDescent="0.25">
      <c r="B659" s="4"/>
    </row>
    <row r="660" spans="2:2" ht="15.75" x14ac:dyDescent="0.25">
      <c r="B660" s="4"/>
    </row>
    <row r="661" spans="2:2" ht="15.75" x14ac:dyDescent="0.25">
      <c r="B661" s="4"/>
    </row>
    <row r="662" spans="2:2" ht="15.75" x14ac:dyDescent="0.25">
      <c r="B662" s="4"/>
    </row>
    <row r="663" spans="2:2" ht="15.75" x14ac:dyDescent="0.25">
      <c r="B663" s="4"/>
    </row>
    <row r="664" spans="2:2" ht="15.75" x14ac:dyDescent="0.25">
      <c r="B664" s="4"/>
    </row>
    <row r="665" spans="2:2" ht="15.75" x14ac:dyDescent="0.25">
      <c r="B665" s="4"/>
    </row>
    <row r="666" spans="2:2" ht="15.75" x14ac:dyDescent="0.25">
      <c r="B666" s="4"/>
    </row>
    <row r="667" spans="2:2" ht="15.75" x14ac:dyDescent="0.25">
      <c r="B667" s="4"/>
    </row>
    <row r="668" spans="2:2" ht="15.75" x14ac:dyDescent="0.25">
      <c r="B668" s="4"/>
    </row>
    <row r="669" spans="2:2" ht="15.75" x14ac:dyDescent="0.25">
      <c r="B669" s="4"/>
    </row>
    <row r="670" spans="2:2" ht="15.75" x14ac:dyDescent="0.25">
      <c r="B670" s="4"/>
    </row>
    <row r="671" spans="2:2" ht="15.75" x14ac:dyDescent="0.25">
      <c r="B671" s="4"/>
    </row>
    <row r="672" spans="2:2" ht="15.75" x14ac:dyDescent="0.25">
      <c r="B672" s="4"/>
    </row>
    <row r="673" spans="2:2" ht="15.75" x14ac:dyDescent="0.25">
      <c r="B673" s="4"/>
    </row>
    <row r="674" spans="2:2" ht="15.75" x14ac:dyDescent="0.25">
      <c r="B674" s="4"/>
    </row>
    <row r="675" spans="2:2" ht="15.75" x14ac:dyDescent="0.25">
      <c r="B675" s="4"/>
    </row>
    <row r="676" spans="2:2" ht="15.75" x14ac:dyDescent="0.25">
      <c r="B676" s="4"/>
    </row>
    <row r="677" spans="2:2" ht="15.75" x14ac:dyDescent="0.25">
      <c r="B677" s="4"/>
    </row>
    <row r="678" spans="2:2" ht="15.75" x14ac:dyDescent="0.25">
      <c r="B678" s="4"/>
    </row>
    <row r="679" spans="2:2" ht="15.75" x14ac:dyDescent="0.25">
      <c r="B679" s="4"/>
    </row>
    <row r="680" spans="2:2" ht="15.75" x14ac:dyDescent="0.25">
      <c r="B680" s="4"/>
    </row>
    <row r="681" spans="2:2" ht="15.75" x14ac:dyDescent="0.25">
      <c r="B681" s="4"/>
    </row>
    <row r="682" spans="2:2" ht="15.75" x14ac:dyDescent="0.25">
      <c r="B682" s="4"/>
    </row>
    <row r="683" spans="2:2" ht="15.75" x14ac:dyDescent="0.25">
      <c r="B683" s="4"/>
    </row>
    <row r="684" spans="2:2" ht="15.75" x14ac:dyDescent="0.25">
      <c r="B684" s="4"/>
    </row>
    <row r="685" spans="2:2" ht="15.75" x14ac:dyDescent="0.25">
      <c r="B685" s="4"/>
    </row>
    <row r="686" spans="2:2" ht="15.75" x14ac:dyDescent="0.25">
      <c r="B686" s="4"/>
    </row>
    <row r="687" spans="2:2" ht="15.75" x14ac:dyDescent="0.25">
      <c r="B687" s="4"/>
    </row>
    <row r="688" spans="2:2" ht="15.75" x14ac:dyDescent="0.25">
      <c r="B688" s="4"/>
    </row>
    <row r="689" spans="2:2" ht="15.75" x14ac:dyDescent="0.25">
      <c r="B689" s="4"/>
    </row>
    <row r="690" spans="2:2" ht="15.75" x14ac:dyDescent="0.25">
      <c r="B690" s="4"/>
    </row>
    <row r="691" spans="2:2" ht="15.75" x14ac:dyDescent="0.25">
      <c r="B691" s="4"/>
    </row>
    <row r="692" spans="2:2" ht="15.75" x14ac:dyDescent="0.25">
      <c r="B692" s="4"/>
    </row>
    <row r="693" spans="2:2" ht="15.75" x14ac:dyDescent="0.25">
      <c r="B693" s="4"/>
    </row>
    <row r="694" spans="2:2" ht="15.75" x14ac:dyDescent="0.25">
      <c r="B694" s="4"/>
    </row>
    <row r="695" spans="2:2" ht="15.75" x14ac:dyDescent="0.25">
      <c r="B695" s="4"/>
    </row>
    <row r="696" spans="2:2" ht="15.75" x14ac:dyDescent="0.25">
      <c r="B696" s="4"/>
    </row>
    <row r="697" spans="2:2" ht="15.75" x14ac:dyDescent="0.25">
      <c r="B697" s="4"/>
    </row>
    <row r="698" spans="2:2" ht="15.75" x14ac:dyDescent="0.25">
      <c r="B698" s="4"/>
    </row>
    <row r="699" spans="2:2" ht="15.75" x14ac:dyDescent="0.25">
      <c r="B699" s="4"/>
    </row>
    <row r="700" spans="2:2" ht="15.75" x14ac:dyDescent="0.25">
      <c r="B700" s="4"/>
    </row>
    <row r="701" spans="2:2" ht="15.75" x14ac:dyDescent="0.25">
      <c r="B701" s="4"/>
    </row>
    <row r="702" spans="2:2" ht="15.75" x14ac:dyDescent="0.25">
      <c r="B702" s="4"/>
    </row>
    <row r="703" spans="2:2" ht="15.75" x14ac:dyDescent="0.25">
      <c r="B703" s="4"/>
    </row>
    <row r="704" spans="2:2" ht="15.75" x14ac:dyDescent="0.25">
      <c r="B704" s="4"/>
    </row>
    <row r="705" spans="2:2" ht="15.75" x14ac:dyDescent="0.25">
      <c r="B705" s="4"/>
    </row>
    <row r="706" spans="2:2" ht="15.75" x14ac:dyDescent="0.25">
      <c r="B706" s="4"/>
    </row>
    <row r="707" spans="2:2" ht="15.75" x14ac:dyDescent="0.25">
      <c r="B707" s="4"/>
    </row>
    <row r="708" spans="2:2" ht="15.75" x14ac:dyDescent="0.25">
      <c r="B708" s="4"/>
    </row>
    <row r="709" spans="2:2" ht="15.75" x14ac:dyDescent="0.25">
      <c r="B709" s="4"/>
    </row>
    <row r="710" spans="2:2" ht="15.75" x14ac:dyDescent="0.25">
      <c r="B710" s="4"/>
    </row>
    <row r="711" spans="2:2" ht="15.75" x14ac:dyDescent="0.25">
      <c r="B711" s="4"/>
    </row>
    <row r="712" spans="2:2" ht="15.75" x14ac:dyDescent="0.25">
      <c r="B712" s="4"/>
    </row>
    <row r="713" spans="2:2" ht="15.75" x14ac:dyDescent="0.25">
      <c r="B713" s="4"/>
    </row>
    <row r="714" spans="2:2" ht="15.75" x14ac:dyDescent="0.25">
      <c r="B714" s="4"/>
    </row>
    <row r="715" spans="2:2" ht="15.75" x14ac:dyDescent="0.25">
      <c r="B715" s="4"/>
    </row>
    <row r="716" spans="2:2" ht="15.75" x14ac:dyDescent="0.25">
      <c r="B716" s="4"/>
    </row>
    <row r="717" spans="2:2" ht="15.75" x14ac:dyDescent="0.25">
      <c r="B717" s="4"/>
    </row>
    <row r="718" spans="2:2" ht="15.75" x14ac:dyDescent="0.25">
      <c r="B718" s="4"/>
    </row>
    <row r="719" spans="2:2" ht="15.75" x14ac:dyDescent="0.25">
      <c r="B719" s="4"/>
    </row>
    <row r="720" spans="2:2" ht="15.75" x14ac:dyDescent="0.25">
      <c r="B720" s="4"/>
    </row>
    <row r="721" spans="2:2" ht="15.75" x14ac:dyDescent="0.25">
      <c r="B721" s="4"/>
    </row>
    <row r="722" spans="2:2" ht="15.75" x14ac:dyDescent="0.25">
      <c r="B722" s="4"/>
    </row>
    <row r="723" spans="2:2" ht="15.75" x14ac:dyDescent="0.25">
      <c r="B723" s="4"/>
    </row>
    <row r="724" spans="2:2" ht="15.75" x14ac:dyDescent="0.25">
      <c r="B724" s="4"/>
    </row>
    <row r="725" spans="2:2" ht="15.75" x14ac:dyDescent="0.25">
      <c r="B725" s="4"/>
    </row>
    <row r="726" spans="2:2" ht="15.75" x14ac:dyDescent="0.25">
      <c r="B726" s="4"/>
    </row>
    <row r="727" spans="2:2" ht="15.75" x14ac:dyDescent="0.25">
      <c r="B727" s="4"/>
    </row>
    <row r="728" spans="2:2" ht="15.75" x14ac:dyDescent="0.25">
      <c r="B728" s="4"/>
    </row>
    <row r="729" spans="2:2" ht="15.75" x14ac:dyDescent="0.25">
      <c r="B729" s="4"/>
    </row>
    <row r="730" spans="2:2" ht="15.75" x14ac:dyDescent="0.25">
      <c r="B730" s="4"/>
    </row>
    <row r="731" spans="2:2" ht="15.75" x14ac:dyDescent="0.25">
      <c r="B731" s="4"/>
    </row>
    <row r="732" spans="2:2" ht="15.75" x14ac:dyDescent="0.25">
      <c r="B732" s="4"/>
    </row>
    <row r="733" spans="2:2" ht="15.75" x14ac:dyDescent="0.25">
      <c r="B733" s="4"/>
    </row>
    <row r="734" spans="2:2" ht="15.75" x14ac:dyDescent="0.25">
      <c r="B734" s="4"/>
    </row>
    <row r="735" spans="2:2" ht="15.75" x14ac:dyDescent="0.25">
      <c r="B735" s="4"/>
    </row>
    <row r="736" spans="2:2" ht="15.75" x14ac:dyDescent="0.25">
      <c r="B736" s="4"/>
    </row>
    <row r="737" spans="2:2" ht="15.75" x14ac:dyDescent="0.25">
      <c r="B737" s="4"/>
    </row>
    <row r="738" spans="2:2" ht="15.75" x14ac:dyDescent="0.25">
      <c r="B738" s="4"/>
    </row>
    <row r="739" spans="2:2" ht="15.75" x14ac:dyDescent="0.25">
      <c r="B739" s="4"/>
    </row>
    <row r="740" spans="2:2" ht="15.75" x14ac:dyDescent="0.25">
      <c r="B740" s="4"/>
    </row>
    <row r="741" spans="2:2" ht="15.75" x14ac:dyDescent="0.25">
      <c r="B741" s="4"/>
    </row>
    <row r="742" spans="2:2" ht="15.75" x14ac:dyDescent="0.25">
      <c r="B742" s="4"/>
    </row>
    <row r="743" spans="2:2" ht="15.75" x14ac:dyDescent="0.25">
      <c r="B743" s="4"/>
    </row>
    <row r="744" spans="2:2" ht="15.75" x14ac:dyDescent="0.25">
      <c r="B744" s="4"/>
    </row>
    <row r="745" spans="2:2" ht="15.75" x14ac:dyDescent="0.25">
      <c r="B745" s="4"/>
    </row>
    <row r="746" spans="2:2" ht="15.75" x14ac:dyDescent="0.25">
      <c r="B746" s="4"/>
    </row>
    <row r="747" spans="2:2" ht="15.75" x14ac:dyDescent="0.25">
      <c r="B747" s="4"/>
    </row>
    <row r="748" spans="2:2" ht="15.75" x14ac:dyDescent="0.25">
      <c r="B748" s="4"/>
    </row>
    <row r="749" spans="2:2" ht="15.75" x14ac:dyDescent="0.25">
      <c r="B749" s="4"/>
    </row>
    <row r="750" spans="2:2" ht="15.75" x14ac:dyDescent="0.25">
      <c r="B750" s="4"/>
    </row>
    <row r="751" spans="2:2" ht="15.75" x14ac:dyDescent="0.25">
      <c r="B751" s="4"/>
    </row>
    <row r="752" spans="2:2" ht="15.75" x14ac:dyDescent="0.25">
      <c r="B752" s="4"/>
    </row>
    <row r="753" spans="2:2" ht="15.75" x14ac:dyDescent="0.25">
      <c r="B753" s="4"/>
    </row>
    <row r="754" spans="2:2" ht="15.75" x14ac:dyDescent="0.25">
      <c r="B754" s="4"/>
    </row>
    <row r="755" spans="2:2" ht="15.75" x14ac:dyDescent="0.25">
      <c r="B755" s="4"/>
    </row>
    <row r="756" spans="2:2" ht="15.75" x14ac:dyDescent="0.25">
      <c r="B756" s="4"/>
    </row>
    <row r="757" spans="2:2" ht="15.75" x14ac:dyDescent="0.25">
      <c r="B757" s="4"/>
    </row>
    <row r="758" spans="2:2" ht="15.75" x14ac:dyDescent="0.25">
      <c r="B758" s="4"/>
    </row>
    <row r="759" spans="2:2" ht="15.75" x14ac:dyDescent="0.25">
      <c r="B759" s="4"/>
    </row>
    <row r="760" spans="2:2" ht="15.75" x14ac:dyDescent="0.25">
      <c r="B760" s="4"/>
    </row>
    <row r="761" spans="2:2" ht="15.75" x14ac:dyDescent="0.25">
      <c r="B761" s="4"/>
    </row>
    <row r="762" spans="2:2" ht="15.75" x14ac:dyDescent="0.25">
      <c r="B762" s="4"/>
    </row>
    <row r="763" spans="2:2" ht="15.75" x14ac:dyDescent="0.25">
      <c r="B763" s="4"/>
    </row>
    <row r="764" spans="2:2" ht="15.75" x14ac:dyDescent="0.25">
      <c r="B764" s="4"/>
    </row>
    <row r="765" spans="2:2" ht="15.75" x14ac:dyDescent="0.25">
      <c r="B765" s="4"/>
    </row>
    <row r="766" spans="2:2" ht="15.75" x14ac:dyDescent="0.25">
      <c r="B766" s="4"/>
    </row>
    <row r="767" spans="2:2" ht="15.75" x14ac:dyDescent="0.25">
      <c r="B767" s="4"/>
    </row>
    <row r="768" spans="2:2" ht="15.75" x14ac:dyDescent="0.25">
      <c r="B768" s="4"/>
    </row>
    <row r="769" spans="2:2" ht="15.75" x14ac:dyDescent="0.25">
      <c r="B769" s="4"/>
    </row>
    <row r="770" spans="2:2" ht="15.75" x14ac:dyDescent="0.25">
      <c r="B770" s="4"/>
    </row>
    <row r="771" spans="2:2" ht="15.75" x14ac:dyDescent="0.25">
      <c r="B771" s="4"/>
    </row>
    <row r="772" spans="2:2" ht="15.75" x14ac:dyDescent="0.25">
      <c r="B772" s="4"/>
    </row>
    <row r="773" spans="2:2" ht="15.75" x14ac:dyDescent="0.25">
      <c r="B773" s="4"/>
    </row>
    <row r="774" spans="2:2" ht="15.75" x14ac:dyDescent="0.25">
      <c r="B774" s="4"/>
    </row>
    <row r="775" spans="2:2" ht="15.75" x14ac:dyDescent="0.25">
      <c r="B775" s="4"/>
    </row>
    <row r="776" spans="2:2" ht="15.75" x14ac:dyDescent="0.25">
      <c r="B776" s="4"/>
    </row>
    <row r="777" spans="2:2" ht="15.75" x14ac:dyDescent="0.25">
      <c r="B777" s="4"/>
    </row>
    <row r="778" spans="2:2" ht="15.75" x14ac:dyDescent="0.25">
      <c r="B778" s="4"/>
    </row>
    <row r="779" spans="2:2" ht="15.75" x14ac:dyDescent="0.25">
      <c r="B779" s="4"/>
    </row>
    <row r="780" spans="2:2" ht="15.75" x14ac:dyDescent="0.25">
      <c r="B780" s="4"/>
    </row>
    <row r="781" spans="2:2" ht="15.75" x14ac:dyDescent="0.25">
      <c r="B781" s="4"/>
    </row>
    <row r="782" spans="2:2" ht="15.75" x14ac:dyDescent="0.25">
      <c r="B782" s="4"/>
    </row>
    <row r="783" spans="2:2" ht="15.75" x14ac:dyDescent="0.25">
      <c r="B783" s="4"/>
    </row>
    <row r="784" spans="2:2" ht="15.75" x14ac:dyDescent="0.25">
      <c r="B784" s="4"/>
    </row>
    <row r="785" spans="2:2" ht="15.75" x14ac:dyDescent="0.25">
      <c r="B785" s="4"/>
    </row>
    <row r="786" spans="2:2" ht="15.75" x14ac:dyDescent="0.25">
      <c r="B786" s="4"/>
    </row>
    <row r="787" spans="2:2" ht="15.75" x14ac:dyDescent="0.25">
      <c r="B787" s="4"/>
    </row>
    <row r="788" spans="2:2" ht="15.75" x14ac:dyDescent="0.25">
      <c r="B788" s="4"/>
    </row>
    <row r="789" spans="2:2" ht="15.75" x14ac:dyDescent="0.25">
      <c r="B789" s="4"/>
    </row>
    <row r="790" spans="2:2" ht="15.75" x14ac:dyDescent="0.25">
      <c r="B790" s="4"/>
    </row>
    <row r="791" spans="2:2" ht="15.75" x14ac:dyDescent="0.25">
      <c r="B791" s="4"/>
    </row>
    <row r="792" spans="2:2" ht="15.75" x14ac:dyDescent="0.25">
      <c r="B792" s="4"/>
    </row>
    <row r="793" spans="2:2" ht="15.75" x14ac:dyDescent="0.25">
      <c r="B793" s="4"/>
    </row>
    <row r="794" spans="2:2" ht="15.75" x14ac:dyDescent="0.25">
      <c r="B794" s="4"/>
    </row>
    <row r="795" spans="2:2" ht="15.75" x14ac:dyDescent="0.25">
      <c r="B795" s="4"/>
    </row>
    <row r="796" spans="2:2" ht="15.75" x14ac:dyDescent="0.25">
      <c r="B796" s="4"/>
    </row>
    <row r="797" spans="2:2" ht="15.75" x14ac:dyDescent="0.25">
      <c r="B797" s="4"/>
    </row>
    <row r="798" spans="2:2" ht="15.75" x14ac:dyDescent="0.25">
      <c r="B798" s="4"/>
    </row>
    <row r="799" spans="2:2" ht="15.75" x14ac:dyDescent="0.25">
      <c r="B799" s="4"/>
    </row>
    <row r="800" spans="2:2" ht="15.75" x14ac:dyDescent="0.25">
      <c r="B800" s="4"/>
    </row>
    <row r="801" spans="2:2" ht="15.75" x14ac:dyDescent="0.25">
      <c r="B801" s="4"/>
    </row>
    <row r="802" spans="2:2" ht="15.75" x14ac:dyDescent="0.25">
      <c r="B802" s="4"/>
    </row>
    <row r="803" spans="2:2" ht="15.75" x14ac:dyDescent="0.25">
      <c r="B803" s="4"/>
    </row>
    <row r="804" spans="2:2" ht="15.75" x14ac:dyDescent="0.25">
      <c r="B804" s="4"/>
    </row>
    <row r="805" spans="2:2" ht="15.75" x14ac:dyDescent="0.25">
      <c r="B805" s="4"/>
    </row>
    <row r="806" spans="2:2" ht="15.75" x14ac:dyDescent="0.25">
      <c r="B806" s="4"/>
    </row>
    <row r="807" spans="2:2" ht="15.75" x14ac:dyDescent="0.25">
      <c r="B807" s="4"/>
    </row>
    <row r="808" spans="2:2" ht="15.75" x14ac:dyDescent="0.25">
      <c r="B808" s="4"/>
    </row>
    <row r="809" spans="2:2" ht="15.75" x14ac:dyDescent="0.25">
      <c r="B809" s="4"/>
    </row>
    <row r="810" spans="2:2" ht="15.75" x14ac:dyDescent="0.25">
      <c r="B810" s="4"/>
    </row>
    <row r="811" spans="2:2" ht="15.75" x14ac:dyDescent="0.25">
      <c r="B811" s="4"/>
    </row>
    <row r="812" spans="2:2" ht="15.75" x14ac:dyDescent="0.25">
      <c r="B812" s="4"/>
    </row>
    <row r="813" spans="2:2" ht="15.75" x14ac:dyDescent="0.25">
      <c r="B813" s="4"/>
    </row>
    <row r="814" spans="2:2" ht="15.75" x14ac:dyDescent="0.25">
      <c r="B814" s="4"/>
    </row>
    <row r="815" spans="2:2" ht="15.75" x14ac:dyDescent="0.25">
      <c r="B815" s="4"/>
    </row>
    <row r="816" spans="2:2" ht="15.75" x14ac:dyDescent="0.25">
      <c r="B816" s="4"/>
    </row>
    <row r="817" spans="2:2" ht="15.75" x14ac:dyDescent="0.25">
      <c r="B817" s="4"/>
    </row>
    <row r="818" spans="2:2" ht="15.75" x14ac:dyDescent="0.25">
      <c r="B818" s="4"/>
    </row>
    <row r="819" spans="2:2" ht="15.75" x14ac:dyDescent="0.25">
      <c r="B819" s="4"/>
    </row>
    <row r="820" spans="2:2" ht="15.75" x14ac:dyDescent="0.25">
      <c r="B820" s="4"/>
    </row>
    <row r="821" spans="2:2" ht="15.75" x14ac:dyDescent="0.25">
      <c r="B821" s="4"/>
    </row>
    <row r="822" spans="2:2" ht="15.75" x14ac:dyDescent="0.25">
      <c r="B822" s="4"/>
    </row>
    <row r="823" spans="2:2" ht="15.75" x14ac:dyDescent="0.25">
      <c r="B823" s="4"/>
    </row>
    <row r="824" spans="2:2" ht="15.75" x14ac:dyDescent="0.25">
      <c r="B824" s="4"/>
    </row>
    <row r="825" spans="2:2" ht="15.75" x14ac:dyDescent="0.25">
      <c r="B825" s="4"/>
    </row>
    <row r="826" spans="2:2" ht="15.75" x14ac:dyDescent="0.25">
      <c r="B826" s="4"/>
    </row>
    <row r="827" spans="2:2" ht="15.75" x14ac:dyDescent="0.25">
      <c r="B827" s="4"/>
    </row>
    <row r="828" spans="2:2" ht="15.75" x14ac:dyDescent="0.25">
      <c r="B828" s="4"/>
    </row>
    <row r="829" spans="2:2" ht="15.75" x14ac:dyDescent="0.25">
      <c r="B829" s="4"/>
    </row>
    <row r="830" spans="2:2" ht="15.75" x14ac:dyDescent="0.25">
      <c r="B830" s="4"/>
    </row>
    <row r="831" spans="2:2" ht="15.75" x14ac:dyDescent="0.25">
      <c r="B831" s="4"/>
    </row>
    <row r="832" spans="2:2" ht="15.75" x14ac:dyDescent="0.25">
      <c r="B832" s="4"/>
    </row>
    <row r="833" spans="2:2" ht="15.75" x14ac:dyDescent="0.25">
      <c r="B833" s="4"/>
    </row>
    <row r="834" spans="2:2" ht="15.75" x14ac:dyDescent="0.25">
      <c r="B834" s="4"/>
    </row>
    <row r="835" spans="2:2" ht="15.75" x14ac:dyDescent="0.25">
      <c r="B835" s="4"/>
    </row>
    <row r="836" spans="2:2" ht="15.75" x14ac:dyDescent="0.25">
      <c r="B836" s="4"/>
    </row>
    <row r="837" spans="2:2" ht="15.75" x14ac:dyDescent="0.25">
      <c r="B837" s="4"/>
    </row>
    <row r="838" spans="2:2" ht="15.75" x14ac:dyDescent="0.25">
      <c r="B838" s="4"/>
    </row>
    <row r="839" spans="2:2" ht="15.75" x14ac:dyDescent="0.25">
      <c r="B839" s="4"/>
    </row>
    <row r="840" spans="2:2" ht="15.75" x14ac:dyDescent="0.25">
      <c r="B840" s="4"/>
    </row>
    <row r="841" spans="2:2" ht="15.75" x14ac:dyDescent="0.25">
      <c r="B841" s="4"/>
    </row>
    <row r="842" spans="2:2" ht="15.75" x14ac:dyDescent="0.25">
      <c r="B842" s="4"/>
    </row>
    <row r="843" spans="2:2" ht="15.75" x14ac:dyDescent="0.25">
      <c r="B843" s="4"/>
    </row>
    <row r="844" spans="2:2" ht="15.75" x14ac:dyDescent="0.25">
      <c r="B844" s="4"/>
    </row>
    <row r="845" spans="2:2" ht="15.75" x14ac:dyDescent="0.25">
      <c r="B845" s="4"/>
    </row>
    <row r="846" spans="2:2" ht="15.75" x14ac:dyDescent="0.25">
      <c r="B846" s="4"/>
    </row>
    <row r="847" spans="2:2" ht="15.75" x14ac:dyDescent="0.25">
      <c r="B847" s="4"/>
    </row>
    <row r="848" spans="2:2" ht="15.75" x14ac:dyDescent="0.25">
      <c r="B848" s="4"/>
    </row>
    <row r="849" spans="2:2" ht="15.75" x14ac:dyDescent="0.25">
      <c r="B849" s="4"/>
    </row>
    <row r="850" spans="2:2" ht="15.75" x14ac:dyDescent="0.25">
      <c r="B850" s="4"/>
    </row>
    <row r="851" spans="2:2" ht="15.75" x14ac:dyDescent="0.25">
      <c r="B851" s="4"/>
    </row>
    <row r="852" spans="2:2" ht="15.75" x14ac:dyDescent="0.25">
      <c r="B852" s="4"/>
    </row>
    <row r="853" spans="2:2" ht="15.75" x14ac:dyDescent="0.25">
      <c r="B853" s="4"/>
    </row>
    <row r="854" spans="2:2" ht="15.75" x14ac:dyDescent="0.25">
      <c r="B854" s="4"/>
    </row>
    <row r="855" spans="2:2" ht="15.75" x14ac:dyDescent="0.25">
      <c r="B855" s="4"/>
    </row>
    <row r="856" spans="2:2" ht="15.75" x14ac:dyDescent="0.25">
      <c r="B856" s="4"/>
    </row>
    <row r="857" spans="2:2" ht="15.75" x14ac:dyDescent="0.25">
      <c r="B857" s="4"/>
    </row>
    <row r="858" spans="2:2" ht="15.75" x14ac:dyDescent="0.25">
      <c r="B858" s="4"/>
    </row>
    <row r="859" spans="2:2" ht="15.75" x14ac:dyDescent="0.25">
      <c r="B859" s="4"/>
    </row>
    <row r="860" spans="2:2" ht="15.75" x14ac:dyDescent="0.25">
      <c r="B860" s="4"/>
    </row>
    <row r="861" spans="2:2" ht="15.75" x14ac:dyDescent="0.25">
      <c r="B861" s="4"/>
    </row>
    <row r="862" spans="2:2" ht="15.75" x14ac:dyDescent="0.25">
      <c r="B862" s="4"/>
    </row>
    <row r="863" spans="2:2" ht="15.75" x14ac:dyDescent="0.25">
      <c r="B863" s="4"/>
    </row>
    <row r="864" spans="2:2" ht="15.75" x14ac:dyDescent="0.25">
      <c r="B864" s="4"/>
    </row>
    <row r="865" spans="2:2" ht="15.75" x14ac:dyDescent="0.25">
      <c r="B865" s="4"/>
    </row>
    <row r="866" spans="2:2" ht="15.75" x14ac:dyDescent="0.25">
      <c r="B866" s="4"/>
    </row>
    <row r="867" spans="2:2" ht="15.75" x14ac:dyDescent="0.25">
      <c r="B867" s="4"/>
    </row>
    <row r="868" spans="2:2" ht="15.75" x14ac:dyDescent="0.25">
      <c r="B868" s="4"/>
    </row>
    <row r="869" spans="2:2" ht="15.75" x14ac:dyDescent="0.25">
      <c r="B869" s="4"/>
    </row>
    <row r="870" spans="2:2" ht="15.75" x14ac:dyDescent="0.25">
      <c r="B870" s="4"/>
    </row>
    <row r="871" spans="2:2" ht="15.75" x14ac:dyDescent="0.25">
      <c r="B871" s="4"/>
    </row>
    <row r="872" spans="2:2" ht="15.75" x14ac:dyDescent="0.25">
      <c r="B872" s="4"/>
    </row>
    <row r="873" spans="2:2" ht="15.75" x14ac:dyDescent="0.25">
      <c r="B873" s="4"/>
    </row>
    <row r="874" spans="2:2" ht="15.75" x14ac:dyDescent="0.25">
      <c r="B874" s="4"/>
    </row>
    <row r="875" spans="2:2" ht="15.75" x14ac:dyDescent="0.25">
      <c r="B875" s="4"/>
    </row>
    <row r="876" spans="2:2" ht="15.75" x14ac:dyDescent="0.25">
      <c r="B876" s="4"/>
    </row>
    <row r="877" spans="2:2" ht="15.75" x14ac:dyDescent="0.25">
      <c r="B877" s="4"/>
    </row>
    <row r="878" spans="2:2" ht="15.75" x14ac:dyDescent="0.25">
      <c r="B878" s="4"/>
    </row>
    <row r="879" spans="2:2" ht="15.75" x14ac:dyDescent="0.25">
      <c r="B879" s="4"/>
    </row>
    <row r="880" spans="2:2" ht="15.75" x14ac:dyDescent="0.25">
      <c r="B880" s="4"/>
    </row>
    <row r="881" spans="2:2" ht="15.75" x14ac:dyDescent="0.25">
      <c r="B881" s="4"/>
    </row>
    <row r="882" spans="2:2" ht="15.75" x14ac:dyDescent="0.25">
      <c r="B882" s="4"/>
    </row>
    <row r="883" spans="2:2" ht="15.75" x14ac:dyDescent="0.25">
      <c r="B883" s="4"/>
    </row>
    <row r="884" spans="2:2" ht="15.75" x14ac:dyDescent="0.25">
      <c r="B884" s="4"/>
    </row>
    <row r="885" spans="2:2" ht="15.75" x14ac:dyDescent="0.25">
      <c r="B885" s="4"/>
    </row>
    <row r="886" spans="2:2" ht="15.75" x14ac:dyDescent="0.25">
      <c r="B886" s="4"/>
    </row>
    <row r="887" spans="2:2" ht="15.75" x14ac:dyDescent="0.25">
      <c r="B887" s="4"/>
    </row>
    <row r="888" spans="2:2" ht="15.75" x14ac:dyDescent="0.25">
      <c r="B888" s="4"/>
    </row>
    <row r="889" spans="2:2" ht="15.75" x14ac:dyDescent="0.25">
      <c r="B889" s="4"/>
    </row>
    <row r="890" spans="2:2" ht="15.75" x14ac:dyDescent="0.25">
      <c r="B890" s="4"/>
    </row>
    <row r="891" spans="2:2" ht="15.75" x14ac:dyDescent="0.25">
      <c r="B891" s="4"/>
    </row>
    <row r="892" spans="2:2" ht="15.75" x14ac:dyDescent="0.25">
      <c r="B892" s="4"/>
    </row>
    <row r="893" spans="2:2" ht="15.75" x14ac:dyDescent="0.25">
      <c r="B893" s="4"/>
    </row>
    <row r="894" spans="2:2" ht="15.75" x14ac:dyDescent="0.25">
      <c r="B894" s="4"/>
    </row>
    <row r="895" spans="2:2" ht="15.75" x14ac:dyDescent="0.25">
      <c r="B895" s="4"/>
    </row>
    <row r="896" spans="2:2" ht="15.75" x14ac:dyDescent="0.25">
      <c r="B896" s="4"/>
    </row>
    <row r="897" spans="2:2" ht="15.75" x14ac:dyDescent="0.25">
      <c r="B897" s="4"/>
    </row>
    <row r="898" spans="2:2" ht="15.75" x14ac:dyDescent="0.25">
      <c r="B898" s="4"/>
    </row>
    <row r="899" spans="2:2" ht="15.75" x14ac:dyDescent="0.25">
      <c r="B899" s="4"/>
    </row>
    <row r="900" spans="2:2" ht="15.75" x14ac:dyDescent="0.25">
      <c r="B900" s="4"/>
    </row>
    <row r="901" spans="2:2" ht="15.75" x14ac:dyDescent="0.25">
      <c r="B901" s="4"/>
    </row>
    <row r="902" spans="2:2" ht="15.75" x14ac:dyDescent="0.25">
      <c r="B902" s="4"/>
    </row>
    <row r="903" spans="2:2" ht="15.75" x14ac:dyDescent="0.25">
      <c r="B903" s="4"/>
    </row>
    <row r="904" spans="2:2" ht="15.75" x14ac:dyDescent="0.25">
      <c r="B904" s="4"/>
    </row>
    <row r="905" spans="2:2" ht="15.75" x14ac:dyDescent="0.25">
      <c r="B905" s="4"/>
    </row>
    <row r="906" spans="2:2" ht="15.75" x14ac:dyDescent="0.25">
      <c r="B906" s="4"/>
    </row>
    <row r="907" spans="2:2" ht="15.75" x14ac:dyDescent="0.25">
      <c r="B907" s="4"/>
    </row>
    <row r="908" spans="2:2" ht="15.75" x14ac:dyDescent="0.25">
      <c r="B908" s="4"/>
    </row>
    <row r="909" spans="2:2" ht="15.75" x14ac:dyDescent="0.25">
      <c r="B909" s="4"/>
    </row>
    <row r="910" spans="2:2" ht="15.75" x14ac:dyDescent="0.25">
      <c r="B910" s="4"/>
    </row>
    <row r="911" spans="2:2" ht="15.75" x14ac:dyDescent="0.25">
      <c r="B911" s="4"/>
    </row>
    <row r="912" spans="2:2" ht="15.75" x14ac:dyDescent="0.25">
      <c r="B912" s="4"/>
    </row>
    <row r="913" spans="2:2" ht="15.75" x14ac:dyDescent="0.25">
      <c r="B913" s="4"/>
    </row>
    <row r="914" spans="2:2" ht="15.75" x14ac:dyDescent="0.25">
      <c r="B914" s="4"/>
    </row>
    <row r="915" spans="2:2" ht="15.75" x14ac:dyDescent="0.25">
      <c r="B915" s="4"/>
    </row>
    <row r="916" spans="2:2" ht="15.75" x14ac:dyDescent="0.25">
      <c r="B916" s="4"/>
    </row>
    <row r="917" spans="2:2" ht="15.75" x14ac:dyDescent="0.25">
      <c r="B917" s="4"/>
    </row>
    <row r="918" spans="2:2" ht="15.75" x14ac:dyDescent="0.25">
      <c r="B918" s="4"/>
    </row>
    <row r="919" spans="2:2" ht="15.75" x14ac:dyDescent="0.25">
      <c r="B919" s="4"/>
    </row>
    <row r="920" spans="2:2" ht="15.75" x14ac:dyDescent="0.25">
      <c r="B920" s="4"/>
    </row>
    <row r="921" spans="2:2" ht="15.75" x14ac:dyDescent="0.25">
      <c r="B921" s="4"/>
    </row>
    <row r="922" spans="2:2" ht="15.75" x14ac:dyDescent="0.25">
      <c r="B922" s="4"/>
    </row>
    <row r="923" spans="2:2" ht="15.75" x14ac:dyDescent="0.25">
      <c r="B923" s="4"/>
    </row>
    <row r="924" spans="2:2" ht="15.75" x14ac:dyDescent="0.25">
      <c r="B924" s="4"/>
    </row>
    <row r="925" spans="2:2" ht="15.75" x14ac:dyDescent="0.25">
      <c r="B925" s="4"/>
    </row>
    <row r="926" spans="2:2" ht="15.75" x14ac:dyDescent="0.25">
      <c r="B926" s="4"/>
    </row>
    <row r="927" spans="2:2" ht="15.75" x14ac:dyDescent="0.25">
      <c r="B927" s="4"/>
    </row>
    <row r="928" spans="2:2" ht="15.75" x14ac:dyDescent="0.25">
      <c r="B928" s="4"/>
    </row>
    <row r="929" spans="2:2" ht="15.75" x14ac:dyDescent="0.25">
      <c r="B929" s="4"/>
    </row>
    <row r="930" spans="2:2" ht="15.75" x14ac:dyDescent="0.25">
      <c r="B930" s="4"/>
    </row>
    <row r="931" spans="2:2" ht="15.75" x14ac:dyDescent="0.25">
      <c r="B931" s="4"/>
    </row>
    <row r="932" spans="2:2" ht="15.75" x14ac:dyDescent="0.25">
      <c r="B932" s="4"/>
    </row>
    <row r="933" spans="2:2" ht="15.75" x14ac:dyDescent="0.25">
      <c r="B933" s="4"/>
    </row>
    <row r="934" spans="2:2" ht="15.75" x14ac:dyDescent="0.25">
      <c r="B934" s="4"/>
    </row>
    <row r="935" spans="2:2" ht="15.75" x14ac:dyDescent="0.25">
      <c r="B935" s="4"/>
    </row>
    <row r="936" spans="2:2" ht="15.75" x14ac:dyDescent="0.25">
      <c r="B936" s="4"/>
    </row>
    <row r="937" spans="2:2" ht="15.75" x14ac:dyDescent="0.25">
      <c r="B937" s="4"/>
    </row>
    <row r="938" spans="2:2" ht="15.75" x14ac:dyDescent="0.25">
      <c r="B938" s="4"/>
    </row>
    <row r="939" spans="2:2" ht="15.75" x14ac:dyDescent="0.25">
      <c r="B939" s="4"/>
    </row>
    <row r="940" spans="2:2" ht="15.75" x14ac:dyDescent="0.25">
      <c r="B940" s="4"/>
    </row>
    <row r="941" spans="2:2" ht="15.75" x14ac:dyDescent="0.25">
      <c r="B941" s="4"/>
    </row>
    <row r="942" spans="2:2" ht="15.75" x14ac:dyDescent="0.25">
      <c r="B942" s="4"/>
    </row>
    <row r="943" spans="2:2" ht="15.75" x14ac:dyDescent="0.25">
      <c r="B943" s="4"/>
    </row>
    <row r="944" spans="2:2" ht="15.75" x14ac:dyDescent="0.25">
      <c r="B944" s="4"/>
    </row>
    <row r="945" spans="2:2" ht="15.75" x14ac:dyDescent="0.25">
      <c r="B945" s="4"/>
    </row>
    <row r="946" spans="2:2" ht="15.75" x14ac:dyDescent="0.25">
      <c r="B946" s="4"/>
    </row>
    <row r="947" spans="2:2" ht="15.75" x14ac:dyDescent="0.25">
      <c r="B947" s="4"/>
    </row>
    <row r="948" spans="2:2" ht="15.75" x14ac:dyDescent="0.25">
      <c r="B948" s="4"/>
    </row>
    <row r="949" spans="2:2" ht="15.75" x14ac:dyDescent="0.25">
      <c r="B949" s="4"/>
    </row>
    <row r="950" spans="2:2" ht="15.75" x14ac:dyDescent="0.25">
      <c r="B950" s="4"/>
    </row>
    <row r="951" spans="2:2" ht="15.75" x14ac:dyDescent="0.25">
      <c r="B951" s="4"/>
    </row>
    <row r="952" spans="2:2" ht="15.75" x14ac:dyDescent="0.25">
      <c r="B952" s="4"/>
    </row>
    <row r="953" spans="2:2" ht="15.75" x14ac:dyDescent="0.25">
      <c r="B953" s="4"/>
    </row>
    <row r="954" spans="2:2" ht="15.75" x14ac:dyDescent="0.25">
      <c r="B954" s="4"/>
    </row>
    <row r="955" spans="2:2" ht="15.75" x14ac:dyDescent="0.25">
      <c r="B955" s="4"/>
    </row>
    <row r="956" spans="2:2" ht="15.75" x14ac:dyDescent="0.25">
      <c r="B956" s="4"/>
    </row>
    <row r="957" spans="2:2" ht="15.75" x14ac:dyDescent="0.25">
      <c r="B957" s="4"/>
    </row>
    <row r="958" spans="2:2" ht="15.75" x14ac:dyDescent="0.25">
      <c r="B958" s="4"/>
    </row>
    <row r="959" spans="2:2" ht="15.75" x14ac:dyDescent="0.25">
      <c r="B959" s="4"/>
    </row>
    <row r="960" spans="2:2" ht="15.75" x14ac:dyDescent="0.25">
      <c r="B960" s="4"/>
    </row>
    <row r="961" spans="2:2" ht="15.75" x14ac:dyDescent="0.25">
      <c r="B961" s="4"/>
    </row>
    <row r="962" spans="2:2" ht="15.75" x14ac:dyDescent="0.25">
      <c r="B962" s="4"/>
    </row>
    <row r="963" spans="2:2" ht="15.75" x14ac:dyDescent="0.25">
      <c r="B963" s="4"/>
    </row>
    <row r="964" spans="2:2" ht="15.75" x14ac:dyDescent="0.25">
      <c r="B964" s="4"/>
    </row>
    <row r="965" spans="2:2" ht="15.75" x14ac:dyDescent="0.25">
      <c r="B965" s="4"/>
    </row>
    <row r="966" spans="2:2" ht="15.75" x14ac:dyDescent="0.25">
      <c r="B966" s="4"/>
    </row>
    <row r="967" spans="2:2" ht="15.75" x14ac:dyDescent="0.25">
      <c r="B967" s="4"/>
    </row>
    <row r="968" spans="2:2" ht="15.75" x14ac:dyDescent="0.25">
      <c r="B968" s="4"/>
    </row>
    <row r="969" spans="2:2" ht="15.75" x14ac:dyDescent="0.25">
      <c r="B969" s="4"/>
    </row>
    <row r="970" spans="2:2" ht="15.75" x14ac:dyDescent="0.25">
      <c r="B970" s="4"/>
    </row>
    <row r="971" spans="2:2" ht="15.75" x14ac:dyDescent="0.25">
      <c r="B971" s="4"/>
    </row>
    <row r="972" spans="2:2" ht="15.75" x14ac:dyDescent="0.25">
      <c r="B972" s="4"/>
    </row>
    <row r="973" spans="2:2" ht="15.75" x14ac:dyDescent="0.25">
      <c r="B973" s="4"/>
    </row>
    <row r="974" spans="2:2" ht="15.75" x14ac:dyDescent="0.25">
      <c r="B974" s="4"/>
    </row>
    <row r="975" spans="2:2" ht="15.75" x14ac:dyDescent="0.25">
      <c r="B975" s="4"/>
    </row>
    <row r="976" spans="2:2" ht="15.75" x14ac:dyDescent="0.25">
      <c r="B976" s="4"/>
    </row>
    <row r="977" spans="2:2" ht="15.75" x14ac:dyDescent="0.25">
      <c r="B977" s="4"/>
    </row>
    <row r="978" spans="2:2" ht="15.75" x14ac:dyDescent="0.25">
      <c r="B978" s="4"/>
    </row>
    <row r="979" spans="2:2" ht="15.75" x14ac:dyDescent="0.25">
      <c r="B979" s="4"/>
    </row>
    <row r="980" spans="2:2" ht="15.75" x14ac:dyDescent="0.25">
      <c r="B980" s="4"/>
    </row>
    <row r="981" spans="2:2" ht="15.75" x14ac:dyDescent="0.25">
      <c r="B981" s="4"/>
    </row>
    <row r="982" spans="2:2" ht="15.75" x14ac:dyDescent="0.25">
      <c r="B982" s="4"/>
    </row>
    <row r="983" spans="2:2" ht="15.75" x14ac:dyDescent="0.25">
      <c r="B983" s="4"/>
    </row>
    <row r="984" spans="2:2" ht="15.75" x14ac:dyDescent="0.25">
      <c r="B984" s="4"/>
    </row>
    <row r="985" spans="2:2" ht="15.75" x14ac:dyDescent="0.25">
      <c r="B985" s="4"/>
    </row>
    <row r="986" spans="2:2" ht="15.75" x14ac:dyDescent="0.25">
      <c r="B986" s="4"/>
    </row>
    <row r="987" spans="2:2" ht="15.75" x14ac:dyDescent="0.25">
      <c r="B987" s="4"/>
    </row>
    <row r="988" spans="2:2" ht="15.75" x14ac:dyDescent="0.25">
      <c r="B988" s="4"/>
    </row>
    <row r="989" spans="2:2" ht="15.75" x14ac:dyDescent="0.25">
      <c r="B989" s="4"/>
    </row>
    <row r="990" spans="2:2" ht="15.75" x14ac:dyDescent="0.25">
      <c r="B990" s="4"/>
    </row>
    <row r="991" spans="2:2" ht="15.75" x14ac:dyDescent="0.25">
      <c r="B991" s="4"/>
    </row>
    <row r="992" spans="2:2" ht="15.75" x14ac:dyDescent="0.25">
      <c r="B992" s="4"/>
    </row>
    <row r="993" spans="2:2" ht="15.75" x14ac:dyDescent="0.25">
      <c r="B993" s="4"/>
    </row>
    <row r="994" spans="2:2" ht="15.75" x14ac:dyDescent="0.25">
      <c r="B994" s="4"/>
    </row>
    <row r="995" spans="2:2" ht="15.75" x14ac:dyDescent="0.25">
      <c r="B995" s="4"/>
    </row>
    <row r="996" spans="2:2" ht="15.75" x14ac:dyDescent="0.25">
      <c r="B996" s="4"/>
    </row>
    <row r="997" spans="2:2" ht="15.75" x14ac:dyDescent="0.25">
      <c r="B997" s="4"/>
    </row>
    <row r="998" spans="2:2" ht="15.75" x14ac:dyDescent="0.25">
      <c r="B998" s="4"/>
    </row>
    <row r="999" spans="2:2" ht="15.75" x14ac:dyDescent="0.25">
      <c r="B999" s="4"/>
    </row>
    <row r="1000" spans="2:2" ht="15.75" x14ac:dyDescent="0.25">
      <c r="B1000" s="4"/>
    </row>
    <row r="1001" spans="2:2" ht="15.75" x14ac:dyDescent="0.25">
      <c r="B1001" s="4"/>
    </row>
  </sheetData>
  <mergeCells count="2">
    <mergeCell ref="A2:C2"/>
    <mergeCell ref="A4:A2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workbookViewId="0">
      <selection activeCell="D7" sqref="D7"/>
    </sheetView>
  </sheetViews>
  <sheetFormatPr defaultColWidth="11.25" defaultRowHeight="15" customHeight="1" x14ac:dyDescent="0.25"/>
  <cols>
    <col min="2" max="2" width="17" customWidth="1"/>
    <col min="3" max="3" width="53" customWidth="1"/>
    <col min="4" max="4" width="48" customWidth="1"/>
  </cols>
  <sheetData>
    <row r="1" spans="1:4" ht="45" customHeight="1" x14ac:dyDescent="0.25"/>
    <row r="2" spans="1:4" ht="15.75" x14ac:dyDescent="0.25">
      <c r="A2" s="33" t="s">
        <v>0</v>
      </c>
      <c r="B2" s="34"/>
      <c r="C2" s="34"/>
      <c r="D2" s="2"/>
    </row>
    <row r="3" spans="1:4" ht="31.5" x14ac:dyDescent="0.25">
      <c r="A3" s="16" t="s">
        <v>1</v>
      </c>
      <c r="B3" s="17" t="s">
        <v>2</v>
      </c>
      <c r="C3" s="60" t="s">
        <v>4875</v>
      </c>
      <c r="D3" s="21" t="s">
        <v>4547</v>
      </c>
    </row>
    <row r="4" spans="1:4" ht="47.25" x14ac:dyDescent="0.25">
      <c r="A4" s="35" t="s">
        <v>2940</v>
      </c>
      <c r="B4" s="17">
        <v>3101001910103</v>
      </c>
      <c r="C4" s="19" t="s">
        <v>2941</v>
      </c>
      <c r="D4" s="19" t="s">
        <v>2942</v>
      </c>
    </row>
    <row r="5" spans="1:4" ht="31.5" x14ac:dyDescent="0.25">
      <c r="A5" s="36"/>
      <c r="B5" s="17">
        <v>3101001990107</v>
      </c>
      <c r="C5" s="19" t="s">
        <v>2943</v>
      </c>
      <c r="D5" s="19" t="s">
        <v>2944</v>
      </c>
    </row>
    <row r="6" spans="1:4" ht="47.25" x14ac:dyDescent="0.25">
      <c r="A6" s="36"/>
      <c r="B6" s="17">
        <v>3101009020102</v>
      </c>
      <c r="C6" s="19" t="s">
        <v>2945</v>
      </c>
      <c r="D6" s="18" t="s">
        <v>5283</v>
      </c>
    </row>
    <row r="7" spans="1:4" ht="31.5" x14ac:dyDescent="0.25">
      <c r="A7" s="36"/>
      <c r="B7" s="17">
        <v>3101009090107</v>
      </c>
      <c r="C7" s="19" t="s">
        <v>2946</v>
      </c>
      <c r="D7" s="19" t="s">
        <v>2947</v>
      </c>
    </row>
    <row r="8" spans="1:4" ht="15.75" x14ac:dyDescent="0.25">
      <c r="A8" s="1"/>
      <c r="B8" s="3"/>
      <c r="C8" s="1"/>
      <c r="D8" s="1"/>
    </row>
    <row r="9" spans="1:4" ht="15.75" x14ac:dyDescent="0.25">
      <c r="A9" s="1"/>
      <c r="B9" s="3"/>
      <c r="C9" s="1"/>
      <c r="D9" s="1"/>
    </row>
    <row r="10" spans="1:4" ht="15.75" x14ac:dyDescent="0.25">
      <c r="A10" s="1"/>
      <c r="B10" s="3"/>
      <c r="C10" s="1"/>
      <c r="D10" s="1"/>
    </row>
    <row r="11" spans="1:4" ht="15.75" x14ac:dyDescent="0.25">
      <c r="A11" s="1"/>
      <c r="B11" s="3"/>
      <c r="C11" s="1"/>
      <c r="D11" s="1"/>
    </row>
    <row r="12" spans="1:4" ht="15.75" x14ac:dyDescent="0.25">
      <c r="A12" s="1"/>
      <c r="B12" s="3"/>
      <c r="C12" s="1"/>
      <c r="D12" s="1"/>
    </row>
    <row r="13" spans="1:4" ht="15.75" x14ac:dyDescent="0.25">
      <c r="A13" s="1"/>
      <c r="B13" s="3"/>
      <c r="C13" s="1"/>
      <c r="D13" s="1"/>
    </row>
    <row r="14" spans="1:4" ht="15.75" x14ac:dyDescent="0.25">
      <c r="A14" s="1"/>
      <c r="B14" s="3"/>
      <c r="C14" s="1"/>
      <c r="D14" s="1"/>
    </row>
    <row r="15" spans="1:4" ht="15.75" x14ac:dyDescent="0.25">
      <c r="A15" s="1"/>
      <c r="B15" s="3"/>
      <c r="C15" s="1"/>
      <c r="D15" s="1"/>
    </row>
    <row r="16" spans="1:4" ht="15.75" x14ac:dyDescent="0.25">
      <c r="A16" s="1"/>
      <c r="B16" s="3"/>
      <c r="C16" s="1"/>
      <c r="D16" s="1"/>
    </row>
    <row r="17" spans="1:4" ht="15.75" x14ac:dyDescent="0.25">
      <c r="A17" s="1"/>
      <c r="B17" s="3"/>
      <c r="C17" s="1"/>
      <c r="D17" s="1"/>
    </row>
    <row r="18" spans="1:4" ht="15.75" x14ac:dyDescent="0.25">
      <c r="A18" s="1"/>
      <c r="B18" s="3"/>
      <c r="C18" s="1"/>
      <c r="D18" s="1"/>
    </row>
    <row r="19" spans="1:4" ht="15.75" x14ac:dyDescent="0.25">
      <c r="A19" s="1"/>
      <c r="B19" s="3"/>
      <c r="C19" s="1"/>
      <c r="D19" s="1"/>
    </row>
    <row r="20" spans="1:4" ht="15.75" x14ac:dyDescent="0.25">
      <c r="A20" s="1"/>
      <c r="B20" s="3"/>
      <c r="C20" s="1"/>
      <c r="D20" s="1"/>
    </row>
    <row r="21" spans="1:4" ht="15.75" x14ac:dyDescent="0.25">
      <c r="A21" s="1"/>
      <c r="B21" s="3"/>
      <c r="C21" s="1"/>
      <c r="D21" s="1"/>
    </row>
    <row r="22" spans="1:4" ht="15.75" x14ac:dyDescent="0.25">
      <c r="A22" s="1"/>
      <c r="B22" s="3"/>
      <c r="C22" s="1"/>
      <c r="D22" s="1"/>
    </row>
    <row r="23" spans="1:4" ht="15.75" x14ac:dyDescent="0.25">
      <c r="A23" s="1"/>
      <c r="B23" s="3"/>
      <c r="C23" s="1"/>
      <c r="D23" s="1"/>
    </row>
    <row r="24" spans="1:4" ht="15.75" x14ac:dyDescent="0.25">
      <c r="A24" s="1"/>
      <c r="B24" s="3"/>
      <c r="C24" s="1"/>
      <c r="D24" s="1"/>
    </row>
    <row r="25" spans="1:4" ht="15.75" x14ac:dyDescent="0.25">
      <c r="A25" s="1"/>
      <c r="B25" s="3"/>
      <c r="C25" s="1"/>
      <c r="D25" s="1"/>
    </row>
    <row r="26" spans="1:4" ht="15.75" x14ac:dyDescent="0.25">
      <c r="A26" s="1"/>
      <c r="B26" s="3"/>
      <c r="C26" s="1"/>
      <c r="D26" s="1"/>
    </row>
    <row r="27" spans="1:4" ht="15.75" x14ac:dyDescent="0.25">
      <c r="A27" s="1"/>
      <c r="B27" s="3"/>
      <c r="C27" s="1"/>
      <c r="D27" s="1"/>
    </row>
    <row r="28" spans="1:4" ht="15.75" x14ac:dyDescent="0.25">
      <c r="A28" s="1"/>
      <c r="B28" s="3"/>
      <c r="C28" s="1"/>
      <c r="D28" s="1"/>
    </row>
    <row r="29" spans="1:4" ht="15.75" x14ac:dyDescent="0.25">
      <c r="A29" s="1"/>
      <c r="B29" s="3"/>
      <c r="C29" s="1"/>
      <c r="D29" s="1"/>
    </row>
    <row r="30" spans="1:4" ht="15.75" x14ac:dyDescent="0.25">
      <c r="A30" s="1"/>
      <c r="B30" s="3"/>
      <c r="C30" s="1"/>
      <c r="D30" s="1"/>
    </row>
    <row r="31" spans="1:4" ht="15.75" x14ac:dyDescent="0.25">
      <c r="A31" s="1"/>
      <c r="B31" s="3"/>
      <c r="C31" s="1"/>
      <c r="D31" s="1"/>
    </row>
    <row r="32" spans="1:4" ht="15.75" x14ac:dyDescent="0.25">
      <c r="A32" s="1"/>
      <c r="B32" s="3"/>
      <c r="C32" s="1"/>
      <c r="D32" s="1"/>
    </row>
    <row r="33" spans="1:4" ht="15.75" x14ac:dyDescent="0.25">
      <c r="A33" s="1"/>
      <c r="B33" s="3"/>
      <c r="C33" s="1"/>
      <c r="D33" s="1"/>
    </row>
    <row r="34" spans="1:4" ht="15.75" x14ac:dyDescent="0.25">
      <c r="A34" s="1"/>
      <c r="B34" s="3"/>
      <c r="C34" s="1"/>
      <c r="D34" s="1"/>
    </row>
    <row r="35" spans="1:4" ht="15.75" x14ac:dyDescent="0.25">
      <c r="A35" s="1"/>
      <c r="B35" s="3"/>
      <c r="C35" s="1"/>
      <c r="D35" s="1"/>
    </row>
    <row r="36" spans="1:4" ht="15.75" x14ac:dyDescent="0.25">
      <c r="A36" s="1"/>
      <c r="B36" s="3"/>
      <c r="C36" s="1"/>
      <c r="D36" s="1"/>
    </row>
    <row r="37" spans="1:4" ht="15.75" x14ac:dyDescent="0.25">
      <c r="A37" s="1"/>
      <c r="B37" s="3"/>
      <c r="C37" s="1"/>
      <c r="D37" s="1"/>
    </row>
    <row r="38" spans="1:4" ht="15.75" x14ac:dyDescent="0.25">
      <c r="A38" s="1"/>
      <c r="B38" s="3"/>
      <c r="C38" s="1"/>
      <c r="D38" s="1"/>
    </row>
    <row r="39" spans="1:4" ht="15.75" x14ac:dyDescent="0.25">
      <c r="A39" s="1"/>
      <c r="B39" s="3"/>
      <c r="C39" s="1"/>
      <c r="D39" s="1"/>
    </row>
    <row r="40" spans="1:4" ht="15.75" x14ac:dyDescent="0.25">
      <c r="A40" s="1"/>
      <c r="B40" s="3"/>
      <c r="C40" s="1"/>
      <c r="D40" s="1"/>
    </row>
    <row r="41" spans="1:4" ht="15.75" x14ac:dyDescent="0.25">
      <c r="A41" s="1"/>
      <c r="B41" s="3"/>
      <c r="C41" s="1"/>
      <c r="D41" s="1"/>
    </row>
    <row r="42" spans="1:4" ht="15.75" x14ac:dyDescent="0.25">
      <c r="A42" s="1"/>
      <c r="B42" s="3"/>
      <c r="C42" s="1"/>
      <c r="D42" s="1"/>
    </row>
    <row r="43" spans="1:4" ht="15.75" x14ac:dyDescent="0.25">
      <c r="A43" s="1"/>
      <c r="B43" s="3"/>
      <c r="C43" s="1"/>
      <c r="D43" s="1"/>
    </row>
    <row r="44" spans="1:4" ht="15.75" x14ac:dyDescent="0.25">
      <c r="A44" s="1"/>
      <c r="B44" s="3"/>
      <c r="C44" s="1"/>
      <c r="D44" s="1"/>
    </row>
    <row r="45" spans="1:4" ht="15.75" x14ac:dyDescent="0.25">
      <c r="A45" s="1"/>
      <c r="B45" s="3"/>
      <c r="C45" s="1"/>
      <c r="D45" s="1"/>
    </row>
    <row r="46" spans="1:4" ht="15.75" x14ac:dyDescent="0.25">
      <c r="A46" s="1"/>
      <c r="B46" s="3"/>
      <c r="C46" s="1"/>
      <c r="D46" s="1"/>
    </row>
    <row r="47" spans="1:4" ht="15.75" x14ac:dyDescent="0.25">
      <c r="A47" s="1"/>
      <c r="B47" s="3"/>
      <c r="C47" s="1"/>
      <c r="D47" s="1"/>
    </row>
    <row r="48" spans="1:4" ht="15.75" x14ac:dyDescent="0.25">
      <c r="A48" s="1"/>
      <c r="B48" s="3"/>
      <c r="C48" s="1"/>
      <c r="D48" s="1"/>
    </row>
    <row r="49" spans="1:4" ht="15.75" x14ac:dyDescent="0.25">
      <c r="A49" s="1"/>
      <c r="B49" s="3"/>
      <c r="C49" s="1"/>
      <c r="D49" s="1"/>
    </row>
    <row r="50" spans="1:4" ht="15.75" x14ac:dyDescent="0.25">
      <c r="A50" s="1"/>
      <c r="B50" s="3"/>
      <c r="C50" s="1"/>
      <c r="D50" s="1"/>
    </row>
    <row r="51" spans="1:4" ht="15.75" x14ac:dyDescent="0.25">
      <c r="A51" s="1"/>
      <c r="B51" s="3"/>
      <c r="C51" s="1"/>
      <c r="D51" s="1"/>
    </row>
    <row r="52" spans="1:4" ht="15.75" x14ac:dyDescent="0.25">
      <c r="A52" s="1"/>
      <c r="B52" s="3"/>
      <c r="C52" s="1"/>
      <c r="D52" s="1"/>
    </row>
    <row r="53" spans="1:4" ht="15.75" x14ac:dyDescent="0.25">
      <c r="A53" s="1"/>
      <c r="B53" s="3"/>
      <c r="C53" s="1"/>
      <c r="D53" s="1"/>
    </row>
    <row r="54" spans="1:4" ht="15.75" x14ac:dyDescent="0.25">
      <c r="A54" s="1"/>
      <c r="B54" s="3"/>
      <c r="C54" s="1"/>
      <c r="D54" s="1"/>
    </row>
    <row r="55" spans="1:4" ht="15.75" x14ac:dyDescent="0.25">
      <c r="A55" s="1"/>
      <c r="B55" s="3"/>
      <c r="C55" s="1"/>
      <c r="D55" s="1"/>
    </row>
    <row r="56" spans="1:4" ht="15.75" x14ac:dyDescent="0.25">
      <c r="A56" s="1"/>
      <c r="B56" s="3"/>
      <c r="C56" s="1"/>
      <c r="D56" s="1"/>
    </row>
    <row r="57" spans="1:4" ht="15.75" x14ac:dyDescent="0.25">
      <c r="A57" s="1"/>
      <c r="B57" s="3"/>
      <c r="C57" s="1"/>
      <c r="D57" s="1"/>
    </row>
    <row r="58" spans="1:4" ht="15.75" x14ac:dyDescent="0.25">
      <c r="A58" s="1"/>
      <c r="B58" s="3"/>
      <c r="C58" s="1"/>
      <c r="D58" s="1"/>
    </row>
    <row r="59" spans="1:4" ht="15.75" x14ac:dyDescent="0.25">
      <c r="A59" s="1"/>
      <c r="B59" s="3"/>
      <c r="C59" s="1"/>
      <c r="D59" s="1"/>
    </row>
    <row r="60" spans="1:4" ht="15.75" x14ac:dyDescent="0.25">
      <c r="A60" s="1"/>
      <c r="B60" s="3"/>
      <c r="C60" s="1"/>
      <c r="D60" s="1"/>
    </row>
    <row r="61" spans="1:4" ht="15.75" x14ac:dyDescent="0.25">
      <c r="A61" s="1"/>
      <c r="B61" s="3"/>
      <c r="C61" s="1"/>
      <c r="D61" s="1"/>
    </row>
    <row r="62" spans="1:4" ht="15.75" x14ac:dyDescent="0.25">
      <c r="A62" s="1"/>
      <c r="B62" s="3"/>
      <c r="C62" s="1"/>
      <c r="D62" s="1"/>
    </row>
    <row r="63" spans="1:4" ht="15.75" x14ac:dyDescent="0.25">
      <c r="A63" s="1"/>
      <c r="B63" s="3"/>
      <c r="C63" s="1"/>
      <c r="D63" s="1"/>
    </row>
    <row r="64" spans="1:4" ht="15.75" x14ac:dyDescent="0.25">
      <c r="A64" s="1"/>
      <c r="B64" s="3"/>
      <c r="C64" s="1"/>
      <c r="D64" s="1"/>
    </row>
    <row r="65" spans="1:4" ht="15.75" x14ac:dyDescent="0.25">
      <c r="A65" s="1"/>
      <c r="B65" s="3"/>
      <c r="C65" s="1"/>
      <c r="D65" s="1"/>
    </row>
    <row r="66" spans="1:4" ht="15.75" x14ac:dyDescent="0.25">
      <c r="A66" s="1"/>
      <c r="B66" s="3"/>
      <c r="C66" s="1"/>
      <c r="D66" s="1"/>
    </row>
    <row r="67" spans="1:4" ht="15.75" x14ac:dyDescent="0.25">
      <c r="A67" s="1"/>
      <c r="B67" s="3"/>
      <c r="C67" s="1"/>
      <c r="D67" s="1"/>
    </row>
    <row r="68" spans="1:4" ht="15.75" x14ac:dyDescent="0.25">
      <c r="A68" s="1"/>
      <c r="B68" s="3"/>
      <c r="C68" s="1"/>
      <c r="D68" s="1"/>
    </row>
    <row r="69" spans="1:4" ht="15.75" x14ac:dyDescent="0.25">
      <c r="A69" s="1"/>
      <c r="B69" s="3"/>
      <c r="C69" s="1"/>
      <c r="D69" s="1"/>
    </row>
    <row r="70" spans="1:4" ht="15.75" x14ac:dyDescent="0.25">
      <c r="A70" s="1"/>
      <c r="B70" s="3"/>
      <c r="C70" s="1"/>
      <c r="D70" s="1"/>
    </row>
    <row r="71" spans="1:4" ht="15.75" x14ac:dyDescent="0.25">
      <c r="A71" s="1"/>
      <c r="B71" s="3"/>
      <c r="C71" s="1"/>
      <c r="D71" s="1"/>
    </row>
    <row r="72" spans="1:4" ht="15.75" x14ac:dyDescent="0.25">
      <c r="A72" s="1"/>
      <c r="B72" s="3"/>
      <c r="C72" s="1"/>
      <c r="D72" s="1"/>
    </row>
    <row r="73" spans="1:4" ht="15.75" x14ac:dyDescent="0.25">
      <c r="A73" s="1"/>
      <c r="B73" s="3"/>
      <c r="C73" s="1"/>
      <c r="D73" s="1"/>
    </row>
    <row r="74" spans="1:4" ht="15.75" x14ac:dyDescent="0.25">
      <c r="A74" s="1"/>
      <c r="B74" s="3"/>
      <c r="C74" s="1"/>
      <c r="D74" s="1"/>
    </row>
    <row r="75" spans="1:4" ht="15.75" x14ac:dyDescent="0.25">
      <c r="A75" s="1"/>
      <c r="B75" s="3"/>
      <c r="C75" s="1"/>
      <c r="D75" s="1"/>
    </row>
    <row r="76" spans="1:4" ht="15.75" x14ac:dyDescent="0.25">
      <c r="A76" s="1"/>
      <c r="B76" s="3"/>
      <c r="C76" s="1"/>
      <c r="D76" s="1"/>
    </row>
    <row r="77" spans="1:4" ht="15.75" x14ac:dyDescent="0.25">
      <c r="A77" s="1"/>
      <c r="B77" s="3"/>
      <c r="C77" s="1"/>
      <c r="D77" s="1"/>
    </row>
    <row r="78" spans="1:4" ht="15.75" x14ac:dyDescent="0.25">
      <c r="A78" s="1"/>
      <c r="B78" s="3"/>
      <c r="C78" s="1"/>
      <c r="D78" s="1"/>
    </row>
    <row r="79" spans="1:4" ht="15.75" x14ac:dyDescent="0.25">
      <c r="A79" s="1"/>
      <c r="B79" s="3"/>
      <c r="C79" s="1"/>
      <c r="D79" s="1"/>
    </row>
    <row r="80" spans="1:4" ht="15.75" x14ac:dyDescent="0.25">
      <c r="A80" s="1"/>
      <c r="B80" s="3"/>
      <c r="C80" s="1"/>
      <c r="D80" s="1"/>
    </row>
    <row r="81" spans="1:4" ht="15.75" x14ac:dyDescent="0.25">
      <c r="A81" s="1"/>
      <c r="B81" s="3"/>
      <c r="C81" s="1"/>
      <c r="D81" s="1"/>
    </row>
    <row r="82" spans="1:4" ht="15.75" x14ac:dyDescent="0.25">
      <c r="A82" s="1"/>
      <c r="B82" s="3"/>
      <c r="C82" s="1"/>
      <c r="D82" s="1"/>
    </row>
    <row r="83" spans="1:4" ht="15.75" x14ac:dyDescent="0.25">
      <c r="A83" s="1"/>
      <c r="B83" s="3"/>
      <c r="C83" s="1"/>
      <c r="D83" s="1"/>
    </row>
    <row r="84" spans="1:4" ht="15.75" x14ac:dyDescent="0.25">
      <c r="A84" s="1"/>
      <c r="B84" s="3"/>
      <c r="C84" s="1"/>
      <c r="D84" s="1"/>
    </row>
    <row r="85" spans="1:4" ht="15.75" x14ac:dyDescent="0.25">
      <c r="A85" s="1"/>
      <c r="B85" s="3"/>
      <c r="C85" s="1"/>
      <c r="D85" s="1"/>
    </row>
    <row r="86" spans="1:4" ht="15.75" x14ac:dyDescent="0.25">
      <c r="A86" s="1"/>
      <c r="B86" s="3"/>
      <c r="C86" s="1"/>
      <c r="D86" s="1"/>
    </row>
    <row r="87" spans="1:4" ht="15.75" x14ac:dyDescent="0.25">
      <c r="A87" s="1"/>
      <c r="B87" s="3"/>
      <c r="C87" s="1"/>
      <c r="D87" s="1"/>
    </row>
    <row r="88" spans="1:4" ht="15.75" x14ac:dyDescent="0.25">
      <c r="A88" s="1"/>
      <c r="B88" s="3"/>
      <c r="C88" s="1"/>
      <c r="D88" s="1"/>
    </row>
    <row r="89" spans="1:4" ht="15.75" x14ac:dyDescent="0.25">
      <c r="A89" s="1"/>
      <c r="B89" s="3"/>
      <c r="C89" s="1"/>
      <c r="D89" s="1"/>
    </row>
    <row r="90" spans="1:4" ht="15.75" x14ac:dyDescent="0.25">
      <c r="A90" s="1"/>
      <c r="B90" s="3"/>
      <c r="C90" s="1"/>
      <c r="D90" s="1"/>
    </row>
    <row r="91" spans="1:4" ht="15.75" x14ac:dyDescent="0.25">
      <c r="A91" s="1"/>
      <c r="B91" s="3"/>
      <c r="C91" s="1"/>
      <c r="D91" s="1"/>
    </row>
    <row r="92" spans="1:4" ht="15.75" x14ac:dyDescent="0.25">
      <c r="A92" s="1"/>
      <c r="B92" s="3"/>
      <c r="C92" s="1"/>
      <c r="D92" s="1"/>
    </row>
    <row r="93" spans="1:4" ht="15.75" x14ac:dyDescent="0.25">
      <c r="A93" s="1"/>
      <c r="B93" s="3"/>
      <c r="C93" s="1"/>
      <c r="D93" s="1"/>
    </row>
    <row r="94" spans="1:4" ht="15.75" x14ac:dyDescent="0.25">
      <c r="A94" s="1"/>
      <c r="B94" s="3"/>
      <c r="C94" s="1"/>
      <c r="D94" s="1"/>
    </row>
    <row r="95" spans="1:4" ht="15.75" x14ac:dyDescent="0.25">
      <c r="A95" s="1"/>
      <c r="B95" s="3"/>
      <c r="C95" s="1"/>
      <c r="D95" s="1"/>
    </row>
    <row r="96" spans="1:4" ht="15.75" x14ac:dyDescent="0.25">
      <c r="A96" s="1"/>
      <c r="B96" s="3"/>
      <c r="C96" s="1"/>
      <c r="D96" s="1"/>
    </row>
    <row r="97" spans="1:4" ht="15.75" x14ac:dyDescent="0.25">
      <c r="A97" s="1"/>
      <c r="B97" s="3"/>
      <c r="C97" s="1"/>
      <c r="D97" s="1"/>
    </row>
    <row r="98" spans="1:4" ht="15.75" x14ac:dyDescent="0.25">
      <c r="A98" s="1"/>
      <c r="B98" s="3"/>
      <c r="C98" s="1"/>
      <c r="D98" s="1"/>
    </row>
    <row r="99" spans="1:4" ht="15.75" x14ac:dyDescent="0.25">
      <c r="A99" s="1"/>
      <c r="B99" s="3"/>
      <c r="C99" s="1"/>
      <c r="D99" s="1"/>
    </row>
    <row r="100" spans="1:4" ht="15.75" x14ac:dyDescent="0.25">
      <c r="A100" s="1"/>
      <c r="B100" s="3"/>
      <c r="C100" s="1"/>
      <c r="D100" s="1"/>
    </row>
    <row r="101" spans="1:4" ht="15.75" x14ac:dyDescent="0.25">
      <c r="A101" s="1"/>
      <c r="B101" s="3"/>
      <c r="C101" s="1"/>
      <c r="D101" s="1"/>
    </row>
    <row r="102" spans="1:4" ht="15.75" x14ac:dyDescent="0.25">
      <c r="A102" s="1"/>
      <c r="B102" s="3"/>
      <c r="C102" s="1"/>
      <c r="D102" s="1"/>
    </row>
    <row r="103" spans="1:4" ht="15.75" x14ac:dyDescent="0.25">
      <c r="A103" s="1"/>
      <c r="B103" s="3"/>
      <c r="C103" s="1"/>
      <c r="D103" s="1"/>
    </row>
    <row r="104" spans="1:4" ht="15.75" x14ac:dyDescent="0.25">
      <c r="A104" s="1"/>
      <c r="B104" s="3"/>
      <c r="C104" s="1"/>
      <c r="D104" s="1"/>
    </row>
    <row r="105" spans="1:4" ht="15.75" x14ac:dyDescent="0.25">
      <c r="A105" s="1"/>
      <c r="B105" s="3"/>
      <c r="C105" s="1"/>
      <c r="D105" s="1"/>
    </row>
    <row r="106" spans="1:4" ht="15.75" x14ac:dyDescent="0.25">
      <c r="A106" s="1"/>
      <c r="B106" s="3"/>
      <c r="C106" s="1"/>
      <c r="D106" s="1"/>
    </row>
    <row r="107" spans="1:4" ht="15.75" x14ac:dyDescent="0.25">
      <c r="A107" s="1"/>
      <c r="B107" s="3"/>
      <c r="C107" s="1"/>
      <c r="D107" s="1"/>
    </row>
    <row r="108" spans="1:4" ht="15.75" x14ac:dyDescent="0.25">
      <c r="A108" s="1"/>
      <c r="B108" s="3"/>
      <c r="C108" s="1"/>
      <c r="D108" s="1"/>
    </row>
    <row r="109" spans="1:4" ht="15.75" x14ac:dyDescent="0.25">
      <c r="A109" s="1"/>
      <c r="B109" s="3"/>
      <c r="C109" s="1"/>
      <c r="D109" s="1"/>
    </row>
    <row r="110" spans="1:4" ht="15.75" x14ac:dyDescent="0.25">
      <c r="A110" s="1"/>
      <c r="B110" s="3"/>
      <c r="C110" s="1"/>
      <c r="D110" s="1"/>
    </row>
    <row r="111" spans="1:4" ht="15.75" x14ac:dyDescent="0.25">
      <c r="A111" s="1"/>
      <c r="B111" s="3"/>
      <c r="C111" s="1"/>
      <c r="D111" s="1"/>
    </row>
    <row r="112" spans="1:4" ht="15.75" x14ac:dyDescent="0.25">
      <c r="A112" s="1"/>
      <c r="B112" s="3"/>
      <c r="C112" s="1"/>
      <c r="D112" s="1"/>
    </row>
    <row r="113" spans="1:4" ht="15.75" x14ac:dyDescent="0.25">
      <c r="A113" s="1"/>
      <c r="B113" s="3"/>
      <c r="C113" s="1"/>
      <c r="D113" s="1"/>
    </row>
    <row r="114" spans="1:4" ht="15.75" x14ac:dyDescent="0.25">
      <c r="A114" s="1"/>
      <c r="B114" s="3"/>
      <c r="C114" s="1"/>
      <c r="D114" s="1"/>
    </row>
    <row r="115" spans="1:4" ht="15.75" x14ac:dyDescent="0.25">
      <c r="A115" s="1"/>
      <c r="B115" s="3"/>
      <c r="C115" s="1"/>
      <c r="D115" s="1"/>
    </row>
    <row r="116" spans="1:4" ht="15.75" x14ac:dyDescent="0.25">
      <c r="A116" s="1"/>
      <c r="B116" s="3"/>
      <c r="C116" s="1"/>
      <c r="D116" s="1"/>
    </row>
    <row r="117" spans="1:4" ht="15.75" x14ac:dyDescent="0.25">
      <c r="A117" s="1"/>
      <c r="B117" s="3"/>
      <c r="C117" s="1"/>
      <c r="D117" s="1"/>
    </row>
    <row r="118" spans="1:4" ht="15.75" x14ac:dyDescent="0.25">
      <c r="A118" s="1"/>
      <c r="B118" s="3"/>
      <c r="C118" s="1"/>
      <c r="D118" s="1"/>
    </row>
    <row r="119" spans="1:4" ht="15.75" x14ac:dyDescent="0.25">
      <c r="A119" s="1"/>
      <c r="B119" s="3"/>
      <c r="C119" s="1"/>
      <c r="D119" s="1"/>
    </row>
    <row r="120" spans="1:4" ht="15.75" x14ac:dyDescent="0.25">
      <c r="A120" s="1"/>
      <c r="B120" s="3"/>
      <c r="C120" s="1"/>
      <c r="D120" s="1"/>
    </row>
    <row r="121" spans="1:4" ht="15.75" x14ac:dyDescent="0.25">
      <c r="A121" s="1"/>
      <c r="B121" s="3"/>
      <c r="C121" s="1"/>
      <c r="D121" s="1"/>
    </row>
    <row r="122" spans="1:4" ht="15.75" x14ac:dyDescent="0.25">
      <c r="A122" s="1"/>
      <c r="B122" s="3"/>
      <c r="C122" s="1"/>
      <c r="D122" s="1"/>
    </row>
    <row r="123" spans="1:4" ht="15.75" x14ac:dyDescent="0.25">
      <c r="A123" s="1"/>
      <c r="B123" s="3"/>
      <c r="C123" s="1"/>
      <c r="D123" s="1"/>
    </row>
    <row r="124" spans="1:4" ht="15.75" x14ac:dyDescent="0.25">
      <c r="A124" s="1"/>
      <c r="B124" s="3"/>
      <c r="C124" s="1"/>
      <c r="D124" s="1"/>
    </row>
    <row r="125" spans="1:4" ht="15.75" x14ac:dyDescent="0.25">
      <c r="A125" s="1"/>
      <c r="B125" s="3"/>
      <c r="C125" s="1"/>
      <c r="D125" s="1"/>
    </row>
    <row r="126" spans="1:4" ht="15.75" x14ac:dyDescent="0.25">
      <c r="A126" s="1"/>
      <c r="B126" s="3"/>
      <c r="C126" s="1"/>
      <c r="D126" s="1"/>
    </row>
    <row r="127" spans="1:4" ht="15.75" x14ac:dyDescent="0.25">
      <c r="A127" s="1"/>
      <c r="B127" s="3"/>
      <c r="C127" s="1"/>
      <c r="D127" s="1"/>
    </row>
    <row r="128" spans="1:4" ht="15.75" x14ac:dyDescent="0.25">
      <c r="A128" s="1"/>
      <c r="B128" s="3"/>
      <c r="C128" s="1"/>
      <c r="D128" s="1"/>
    </row>
    <row r="129" spans="1:4" ht="15.75" x14ac:dyDescent="0.25">
      <c r="A129" s="1"/>
      <c r="B129" s="3"/>
      <c r="C129" s="1"/>
      <c r="D129" s="1"/>
    </row>
    <row r="130" spans="1:4" ht="15.75" x14ac:dyDescent="0.25">
      <c r="A130" s="1"/>
      <c r="B130" s="3"/>
      <c r="C130" s="1"/>
      <c r="D130" s="1"/>
    </row>
    <row r="131" spans="1:4" ht="15.75" x14ac:dyDescent="0.25">
      <c r="A131" s="1"/>
      <c r="B131" s="3"/>
      <c r="C131" s="1"/>
      <c r="D131" s="1"/>
    </row>
    <row r="132" spans="1:4" ht="15.75" x14ac:dyDescent="0.25">
      <c r="A132" s="1"/>
      <c r="B132" s="3"/>
      <c r="C132" s="1"/>
      <c r="D132" s="1"/>
    </row>
    <row r="133" spans="1:4" ht="15.75" x14ac:dyDescent="0.25">
      <c r="A133" s="1"/>
      <c r="B133" s="3"/>
      <c r="C133" s="1"/>
      <c r="D133" s="1"/>
    </row>
    <row r="134" spans="1:4" ht="15.75" x14ac:dyDescent="0.25">
      <c r="A134" s="1"/>
      <c r="B134" s="3"/>
      <c r="C134" s="1"/>
      <c r="D134" s="1"/>
    </row>
    <row r="135" spans="1:4" ht="15.75" x14ac:dyDescent="0.25">
      <c r="A135" s="1"/>
      <c r="B135" s="3"/>
      <c r="C135" s="1"/>
      <c r="D135" s="1"/>
    </row>
    <row r="136" spans="1:4" ht="15.75" x14ac:dyDescent="0.25">
      <c r="A136" s="1"/>
      <c r="B136" s="3"/>
      <c r="C136" s="1"/>
      <c r="D136" s="1"/>
    </row>
    <row r="137" spans="1:4" ht="15.75" x14ac:dyDescent="0.25">
      <c r="A137" s="1"/>
      <c r="B137" s="3"/>
      <c r="C137" s="1"/>
      <c r="D137" s="1"/>
    </row>
    <row r="138" spans="1:4" ht="15.75" x14ac:dyDescent="0.25">
      <c r="A138" s="1"/>
      <c r="B138" s="3"/>
      <c r="C138" s="1"/>
      <c r="D138" s="1"/>
    </row>
    <row r="139" spans="1:4" ht="15.75" x14ac:dyDescent="0.25">
      <c r="A139" s="1"/>
      <c r="B139" s="3"/>
      <c r="C139" s="1"/>
      <c r="D139" s="1"/>
    </row>
    <row r="140" spans="1:4" ht="15.75" x14ac:dyDescent="0.25">
      <c r="A140" s="1"/>
      <c r="B140" s="3"/>
      <c r="C140" s="1"/>
      <c r="D140" s="1"/>
    </row>
    <row r="141" spans="1:4" ht="15.75" x14ac:dyDescent="0.25">
      <c r="A141" s="1"/>
      <c r="B141" s="3"/>
      <c r="C141" s="1"/>
      <c r="D141" s="1"/>
    </row>
    <row r="142" spans="1:4" ht="15.75" x14ac:dyDescent="0.25">
      <c r="A142" s="1"/>
      <c r="B142" s="3"/>
      <c r="C142" s="1"/>
      <c r="D142" s="1"/>
    </row>
    <row r="143" spans="1:4" ht="15.75" x14ac:dyDescent="0.25">
      <c r="A143" s="1"/>
      <c r="B143" s="3"/>
      <c r="C143" s="1"/>
      <c r="D143" s="1"/>
    </row>
    <row r="144" spans="1:4" ht="15.75" x14ac:dyDescent="0.25">
      <c r="A144" s="1"/>
      <c r="B144" s="3"/>
      <c r="C144" s="1"/>
      <c r="D144" s="1"/>
    </row>
    <row r="145" spans="1:4" ht="15.75" x14ac:dyDescent="0.25">
      <c r="A145" s="1"/>
      <c r="B145" s="3"/>
      <c r="C145" s="1"/>
      <c r="D145" s="1"/>
    </row>
    <row r="146" spans="1:4" ht="15.75" x14ac:dyDescent="0.25">
      <c r="A146" s="1"/>
      <c r="B146" s="3"/>
      <c r="C146" s="1"/>
      <c r="D146" s="1"/>
    </row>
    <row r="147" spans="1:4" ht="15.75" x14ac:dyDescent="0.25">
      <c r="A147" s="1"/>
      <c r="B147" s="3"/>
      <c r="C147" s="1"/>
      <c r="D147" s="1"/>
    </row>
    <row r="148" spans="1:4" ht="15.75" x14ac:dyDescent="0.25">
      <c r="A148" s="1"/>
      <c r="B148" s="3"/>
      <c r="C148" s="1"/>
      <c r="D148" s="1"/>
    </row>
    <row r="149" spans="1:4" ht="15.75" x14ac:dyDescent="0.25">
      <c r="A149" s="1"/>
      <c r="B149" s="3"/>
      <c r="C149" s="1"/>
      <c r="D149" s="1"/>
    </row>
    <row r="150" spans="1:4" ht="15.75" x14ac:dyDescent="0.25">
      <c r="A150" s="1"/>
      <c r="B150" s="3"/>
      <c r="C150" s="1"/>
      <c r="D150" s="1"/>
    </row>
    <row r="151" spans="1:4" ht="15.75" x14ac:dyDescent="0.25">
      <c r="A151" s="1"/>
      <c r="B151" s="3"/>
      <c r="C151" s="1"/>
      <c r="D151" s="1"/>
    </row>
    <row r="152" spans="1:4" ht="15.75" x14ac:dyDescent="0.25">
      <c r="A152" s="1"/>
      <c r="B152" s="3"/>
      <c r="C152" s="1"/>
      <c r="D152" s="1"/>
    </row>
    <row r="153" spans="1:4" ht="15.75" x14ac:dyDescent="0.25">
      <c r="A153" s="1"/>
      <c r="B153" s="3"/>
      <c r="C153" s="1"/>
      <c r="D153" s="1"/>
    </row>
    <row r="154" spans="1:4" ht="15.75" x14ac:dyDescent="0.25">
      <c r="A154" s="1"/>
      <c r="B154" s="3"/>
      <c r="C154" s="1"/>
      <c r="D154" s="1"/>
    </row>
    <row r="155" spans="1:4" ht="15.75" x14ac:dyDescent="0.25">
      <c r="A155" s="1"/>
      <c r="B155" s="3"/>
      <c r="C155" s="1"/>
      <c r="D155" s="1"/>
    </row>
    <row r="156" spans="1:4" ht="15.75" x14ac:dyDescent="0.25">
      <c r="A156" s="1"/>
      <c r="B156" s="3"/>
      <c r="C156" s="1"/>
      <c r="D156" s="1"/>
    </row>
    <row r="157" spans="1:4" ht="15.75" x14ac:dyDescent="0.25">
      <c r="A157" s="1"/>
      <c r="B157" s="3"/>
      <c r="C157" s="1"/>
      <c r="D157" s="1"/>
    </row>
    <row r="158" spans="1:4" ht="15.75" x14ac:dyDescent="0.25">
      <c r="A158" s="1"/>
      <c r="B158" s="3"/>
      <c r="C158" s="1"/>
      <c r="D158" s="1"/>
    </row>
    <row r="159" spans="1:4" ht="15.75" x14ac:dyDescent="0.25">
      <c r="A159" s="1"/>
      <c r="B159" s="3"/>
      <c r="C159" s="1"/>
      <c r="D159" s="1"/>
    </row>
    <row r="160" spans="1:4" ht="15.75" x14ac:dyDescent="0.25">
      <c r="A160" s="1"/>
      <c r="B160" s="3"/>
      <c r="C160" s="1"/>
      <c r="D160" s="1"/>
    </row>
    <row r="161" spans="1:4" ht="15.75" x14ac:dyDescent="0.25">
      <c r="A161" s="1"/>
      <c r="B161" s="3"/>
      <c r="C161" s="1"/>
      <c r="D161" s="1"/>
    </row>
    <row r="162" spans="1:4" ht="15.75" x14ac:dyDescent="0.25">
      <c r="A162" s="1"/>
      <c r="B162" s="3"/>
      <c r="C162" s="1"/>
      <c r="D162" s="1"/>
    </row>
    <row r="163" spans="1:4" ht="15.75" x14ac:dyDescent="0.25">
      <c r="A163" s="1"/>
      <c r="B163" s="3"/>
      <c r="C163" s="1"/>
      <c r="D163" s="1"/>
    </row>
    <row r="164" spans="1:4" ht="15.75" x14ac:dyDescent="0.25">
      <c r="A164" s="1"/>
      <c r="B164" s="3"/>
      <c r="C164" s="1"/>
      <c r="D164" s="1"/>
    </row>
    <row r="165" spans="1:4" ht="15.75" x14ac:dyDescent="0.25">
      <c r="A165" s="1"/>
      <c r="B165" s="3"/>
      <c r="C165" s="1"/>
      <c r="D165" s="1"/>
    </row>
    <row r="166" spans="1:4" ht="15.75" x14ac:dyDescent="0.25">
      <c r="A166" s="1"/>
      <c r="B166" s="3"/>
      <c r="C166" s="1"/>
      <c r="D166" s="1"/>
    </row>
    <row r="167" spans="1:4" ht="15.75" x14ac:dyDescent="0.25">
      <c r="A167" s="1"/>
      <c r="B167" s="3"/>
      <c r="C167" s="1"/>
      <c r="D167" s="1"/>
    </row>
    <row r="168" spans="1:4" ht="15.75" x14ac:dyDescent="0.25">
      <c r="A168" s="1"/>
      <c r="B168" s="3"/>
      <c r="C168" s="1"/>
      <c r="D168" s="1"/>
    </row>
    <row r="169" spans="1:4" ht="15.75" x14ac:dyDescent="0.25">
      <c r="A169" s="1"/>
      <c r="B169" s="3"/>
      <c r="C169" s="1"/>
      <c r="D169" s="1"/>
    </row>
    <row r="170" spans="1:4" ht="15.75" x14ac:dyDescent="0.25">
      <c r="A170" s="1"/>
      <c r="B170" s="3"/>
      <c r="C170" s="1"/>
      <c r="D170" s="1"/>
    </row>
    <row r="171" spans="1:4" ht="15.75" x14ac:dyDescent="0.25">
      <c r="A171" s="1"/>
      <c r="B171" s="3"/>
      <c r="C171" s="1"/>
      <c r="D171" s="1"/>
    </row>
    <row r="172" spans="1:4" ht="15.75" x14ac:dyDescent="0.25">
      <c r="A172" s="1"/>
      <c r="B172" s="3"/>
      <c r="C172" s="1"/>
      <c r="D172" s="1"/>
    </row>
    <row r="173" spans="1:4" ht="15.75" x14ac:dyDescent="0.25">
      <c r="A173" s="1"/>
      <c r="B173" s="3"/>
      <c r="C173" s="1"/>
      <c r="D173" s="1"/>
    </row>
    <row r="174" spans="1:4" ht="15.75" x14ac:dyDescent="0.25">
      <c r="A174" s="1"/>
      <c r="B174" s="3"/>
      <c r="C174" s="1"/>
      <c r="D174" s="1"/>
    </row>
    <row r="175" spans="1:4" ht="15.75" x14ac:dyDescent="0.25">
      <c r="A175" s="1"/>
      <c r="B175" s="3"/>
      <c r="C175" s="1"/>
      <c r="D175" s="1"/>
    </row>
    <row r="176" spans="1:4" ht="15.75" x14ac:dyDescent="0.25">
      <c r="A176" s="1"/>
      <c r="B176" s="3"/>
      <c r="C176" s="1"/>
      <c r="D176" s="1"/>
    </row>
    <row r="177" spans="1:4" ht="15.75" x14ac:dyDescent="0.25">
      <c r="A177" s="1"/>
      <c r="B177" s="3"/>
      <c r="C177" s="1"/>
      <c r="D177" s="1"/>
    </row>
    <row r="178" spans="1:4" ht="15.75" x14ac:dyDescent="0.25">
      <c r="A178" s="1"/>
      <c r="B178" s="3"/>
      <c r="C178" s="1"/>
      <c r="D178" s="1"/>
    </row>
    <row r="179" spans="1:4" ht="15.75" x14ac:dyDescent="0.25">
      <c r="A179" s="1"/>
      <c r="B179" s="3"/>
      <c r="C179" s="1"/>
      <c r="D179" s="1"/>
    </row>
    <row r="180" spans="1:4" ht="15.75" x14ac:dyDescent="0.25">
      <c r="A180" s="1"/>
      <c r="B180" s="3"/>
      <c r="C180" s="1"/>
      <c r="D180" s="1"/>
    </row>
    <row r="181" spans="1:4" ht="15.75" x14ac:dyDescent="0.25">
      <c r="A181" s="1"/>
      <c r="B181" s="3"/>
      <c r="C181" s="1"/>
      <c r="D181" s="1"/>
    </row>
    <row r="182" spans="1:4" ht="15.75" x14ac:dyDescent="0.25">
      <c r="A182" s="1"/>
      <c r="B182" s="3"/>
      <c r="C182" s="1"/>
      <c r="D182" s="1"/>
    </row>
    <row r="183" spans="1:4" ht="15.75" x14ac:dyDescent="0.25">
      <c r="A183" s="1"/>
      <c r="B183" s="3"/>
      <c r="C183" s="1"/>
      <c r="D183" s="1"/>
    </row>
    <row r="184" spans="1:4" ht="15.75" x14ac:dyDescent="0.25">
      <c r="A184" s="1"/>
      <c r="B184" s="3"/>
      <c r="C184" s="1"/>
      <c r="D184" s="1"/>
    </row>
    <row r="185" spans="1:4" ht="15.75" x14ac:dyDescent="0.25">
      <c r="A185" s="1"/>
      <c r="B185" s="3"/>
      <c r="C185" s="1"/>
      <c r="D185" s="1"/>
    </row>
    <row r="186" spans="1:4" ht="15.75" x14ac:dyDescent="0.25">
      <c r="A186" s="1"/>
      <c r="B186" s="3"/>
      <c r="C186" s="1"/>
      <c r="D186" s="1"/>
    </row>
    <row r="187" spans="1:4" ht="15.75" x14ac:dyDescent="0.25">
      <c r="A187" s="1"/>
      <c r="B187" s="3"/>
      <c r="C187" s="1"/>
      <c r="D187" s="1"/>
    </row>
    <row r="188" spans="1:4" ht="15.75" x14ac:dyDescent="0.25">
      <c r="A188" s="1"/>
      <c r="B188" s="3"/>
      <c r="C188" s="1"/>
      <c r="D188" s="1"/>
    </row>
    <row r="189" spans="1:4" ht="15.75" x14ac:dyDescent="0.25">
      <c r="A189" s="1"/>
      <c r="B189" s="3"/>
      <c r="C189" s="1"/>
      <c r="D189" s="1"/>
    </row>
    <row r="190" spans="1:4" ht="15.75" x14ac:dyDescent="0.25">
      <c r="A190" s="1"/>
      <c r="B190" s="3"/>
      <c r="C190" s="1"/>
      <c r="D190" s="1"/>
    </row>
    <row r="191" spans="1:4" ht="15.75" x14ac:dyDescent="0.25">
      <c r="A191" s="1"/>
      <c r="B191" s="3"/>
      <c r="C191" s="1"/>
      <c r="D191" s="1"/>
    </row>
    <row r="192" spans="1:4" ht="15.75" x14ac:dyDescent="0.25">
      <c r="A192" s="1"/>
      <c r="B192" s="3"/>
      <c r="C192" s="1"/>
      <c r="D192" s="1"/>
    </row>
    <row r="193" spans="1:4" ht="15.75" x14ac:dyDescent="0.25">
      <c r="A193" s="1"/>
      <c r="B193" s="3"/>
      <c r="C193" s="1"/>
      <c r="D193" s="1"/>
    </row>
    <row r="194" spans="1:4" ht="15.75" x14ac:dyDescent="0.25">
      <c r="A194" s="1"/>
      <c r="B194" s="3"/>
      <c r="C194" s="1"/>
      <c r="D194" s="1"/>
    </row>
    <row r="195" spans="1:4" ht="15.75" x14ac:dyDescent="0.25">
      <c r="A195" s="1"/>
      <c r="B195" s="3"/>
      <c r="C195" s="1"/>
      <c r="D195" s="1"/>
    </row>
    <row r="196" spans="1:4" ht="15.75" x14ac:dyDescent="0.25">
      <c r="A196" s="1"/>
      <c r="B196" s="3"/>
      <c r="C196" s="1"/>
      <c r="D196" s="1"/>
    </row>
    <row r="197" spans="1:4" ht="15.75" x14ac:dyDescent="0.25">
      <c r="A197" s="1"/>
      <c r="B197" s="3"/>
      <c r="C197" s="1"/>
      <c r="D197" s="1"/>
    </row>
    <row r="198" spans="1:4" ht="15.75" x14ac:dyDescent="0.25">
      <c r="A198" s="1"/>
      <c r="B198" s="3"/>
      <c r="C198" s="1"/>
      <c r="D198" s="1"/>
    </row>
    <row r="199" spans="1:4" ht="15.75" x14ac:dyDescent="0.25">
      <c r="A199" s="1"/>
      <c r="B199" s="3"/>
      <c r="C199" s="1"/>
      <c r="D199" s="1"/>
    </row>
    <row r="200" spans="1:4" ht="15.75" x14ac:dyDescent="0.25">
      <c r="A200" s="1"/>
      <c r="B200" s="3"/>
      <c r="C200" s="1"/>
      <c r="D200" s="1"/>
    </row>
    <row r="201" spans="1:4" ht="15.75" x14ac:dyDescent="0.25">
      <c r="A201" s="1"/>
      <c r="B201" s="3"/>
      <c r="C201" s="1"/>
      <c r="D201" s="1"/>
    </row>
    <row r="202" spans="1:4" ht="15.75" x14ac:dyDescent="0.25">
      <c r="A202" s="1"/>
      <c r="B202" s="3"/>
      <c r="C202" s="1"/>
      <c r="D202" s="1"/>
    </row>
    <row r="203" spans="1:4" ht="15.75" x14ac:dyDescent="0.25">
      <c r="A203" s="1"/>
      <c r="B203" s="3"/>
      <c r="C203" s="1"/>
      <c r="D203" s="1"/>
    </row>
    <row r="204" spans="1:4" ht="15.75" x14ac:dyDescent="0.25">
      <c r="A204" s="1"/>
      <c r="B204" s="3"/>
      <c r="C204" s="1"/>
      <c r="D204" s="1"/>
    </row>
    <row r="205" spans="1:4" ht="15.75" x14ac:dyDescent="0.25">
      <c r="A205" s="1"/>
      <c r="B205" s="3"/>
      <c r="C205" s="1"/>
      <c r="D205" s="1"/>
    </row>
    <row r="206" spans="1:4" ht="15.75" x14ac:dyDescent="0.25">
      <c r="A206" s="1"/>
      <c r="B206" s="3"/>
      <c r="C206" s="1"/>
      <c r="D206" s="1"/>
    </row>
    <row r="207" spans="1:4" ht="15.75" x14ac:dyDescent="0.25">
      <c r="A207" s="1"/>
      <c r="B207" s="3"/>
      <c r="C207" s="1"/>
      <c r="D207" s="1"/>
    </row>
    <row r="208" spans="1:4" ht="15.75" x14ac:dyDescent="0.25">
      <c r="A208" s="1"/>
      <c r="B208" s="3"/>
      <c r="C208" s="1"/>
      <c r="D208" s="1"/>
    </row>
    <row r="209" spans="1:4" ht="15.75" x14ac:dyDescent="0.25">
      <c r="A209" s="1"/>
      <c r="B209" s="3"/>
      <c r="C209" s="1"/>
      <c r="D209" s="1"/>
    </row>
    <row r="210" spans="1:4" ht="15.75" x14ac:dyDescent="0.25">
      <c r="A210" s="1"/>
      <c r="B210" s="3"/>
      <c r="C210" s="1"/>
      <c r="D210" s="1"/>
    </row>
    <row r="211" spans="1:4" ht="15.75" x14ac:dyDescent="0.25">
      <c r="A211" s="1"/>
      <c r="B211" s="3"/>
      <c r="C211" s="1"/>
      <c r="D211" s="1"/>
    </row>
    <row r="212" spans="1:4" ht="15.75" x14ac:dyDescent="0.25">
      <c r="A212" s="1"/>
      <c r="B212" s="3"/>
      <c r="C212" s="1"/>
      <c r="D212" s="1"/>
    </row>
    <row r="213" spans="1:4" ht="15.75" x14ac:dyDescent="0.25">
      <c r="A213" s="1"/>
      <c r="B213" s="3"/>
      <c r="C213" s="1"/>
      <c r="D213" s="1"/>
    </row>
    <row r="214" spans="1:4" ht="15.75" x14ac:dyDescent="0.25">
      <c r="A214" s="1"/>
      <c r="B214" s="3"/>
      <c r="C214" s="1"/>
      <c r="D214" s="1"/>
    </row>
    <row r="215" spans="1:4" ht="15.75" x14ac:dyDescent="0.25">
      <c r="A215" s="1"/>
      <c r="B215" s="3"/>
      <c r="C215" s="1"/>
      <c r="D215" s="1"/>
    </row>
    <row r="216" spans="1:4" ht="15.75" x14ac:dyDescent="0.25">
      <c r="A216" s="1"/>
      <c r="B216" s="3"/>
      <c r="C216" s="1"/>
      <c r="D216" s="1"/>
    </row>
    <row r="217" spans="1:4" ht="15.75" x14ac:dyDescent="0.25">
      <c r="A217" s="1"/>
      <c r="B217" s="3"/>
      <c r="C217" s="1"/>
      <c r="D217" s="1"/>
    </row>
    <row r="218" spans="1:4" ht="15.75" x14ac:dyDescent="0.25">
      <c r="A218" s="1"/>
      <c r="B218" s="3"/>
      <c r="C218" s="1"/>
      <c r="D218" s="1"/>
    </row>
    <row r="219" spans="1:4" ht="15.75" x14ac:dyDescent="0.25">
      <c r="A219" s="1"/>
      <c r="B219" s="3"/>
      <c r="C219" s="1"/>
      <c r="D219" s="1"/>
    </row>
    <row r="220" spans="1:4" ht="15.75" x14ac:dyDescent="0.25">
      <c r="A220" s="1"/>
      <c r="B220" s="3"/>
      <c r="C220" s="1"/>
      <c r="D220" s="1"/>
    </row>
    <row r="221" spans="1:4" ht="15.75" x14ac:dyDescent="0.25">
      <c r="A221" s="1"/>
      <c r="B221" s="3"/>
      <c r="C221" s="1"/>
      <c r="D221" s="1"/>
    </row>
    <row r="222" spans="1:4" ht="15.75" x14ac:dyDescent="0.25">
      <c r="A222" s="1"/>
      <c r="B222" s="3"/>
      <c r="C222" s="1"/>
      <c r="D222" s="1"/>
    </row>
    <row r="223" spans="1:4" ht="15.75" x14ac:dyDescent="0.25">
      <c r="A223" s="1"/>
      <c r="B223" s="3"/>
      <c r="C223" s="1"/>
      <c r="D223" s="1"/>
    </row>
    <row r="224" spans="1:4" ht="15.75" x14ac:dyDescent="0.25">
      <c r="A224" s="1"/>
      <c r="B224" s="3"/>
      <c r="C224" s="1"/>
      <c r="D224" s="1"/>
    </row>
    <row r="225" spans="1:4" ht="15.75" x14ac:dyDescent="0.25">
      <c r="A225" s="1"/>
      <c r="B225" s="3"/>
      <c r="C225" s="1"/>
      <c r="D225" s="1"/>
    </row>
    <row r="226" spans="1:4" ht="15.75" x14ac:dyDescent="0.25">
      <c r="A226" s="1"/>
      <c r="B226" s="3"/>
      <c r="C226" s="1"/>
      <c r="D226" s="1"/>
    </row>
    <row r="227" spans="1:4" ht="15.75" x14ac:dyDescent="0.25">
      <c r="A227" s="1"/>
      <c r="B227" s="3"/>
      <c r="C227" s="1"/>
      <c r="D227" s="1"/>
    </row>
    <row r="228" spans="1:4" ht="15.75" x14ac:dyDescent="0.25">
      <c r="A228" s="1"/>
      <c r="B228" s="3"/>
      <c r="C228" s="1"/>
      <c r="D228" s="1"/>
    </row>
    <row r="229" spans="1:4" ht="15.75" x14ac:dyDescent="0.25">
      <c r="A229" s="1"/>
      <c r="B229" s="3"/>
      <c r="C229" s="1"/>
      <c r="D229" s="1"/>
    </row>
    <row r="230" spans="1:4" ht="15.75" x14ac:dyDescent="0.25">
      <c r="A230" s="1"/>
      <c r="B230" s="3"/>
      <c r="C230" s="1"/>
      <c r="D230" s="1"/>
    </row>
    <row r="231" spans="1:4" ht="15.75" x14ac:dyDescent="0.25">
      <c r="A231" s="1"/>
      <c r="B231" s="3"/>
      <c r="C231" s="1"/>
      <c r="D231" s="1"/>
    </row>
    <row r="232" spans="1:4" ht="15.75" x14ac:dyDescent="0.25">
      <c r="A232" s="1"/>
      <c r="B232" s="3"/>
      <c r="C232" s="1"/>
      <c r="D232" s="1"/>
    </row>
    <row r="233" spans="1:4" ht="15.75" x14ac:dyDescent="0.25">
      <c r="A233" s="1"/>
      <c r="B233" s="3"/>
      <c r="C233" s="1"/>
      <c r="D233" s="1"/>
    </row>
    <row r="234" spans="1:4" ht="15.75" x14ac:dyDescent="0.25">
      <c r="A234" s="1"/>
      <c r="B234" s="3"/>
      <c r="C234" s="1"/>
      <c r="D234" s="1"/>
    </row>
    <row r="235" spans="1:4" ht="15.75" x14ac:dyDescent="0.25">
      <c r="A235" s="1"/>
      <c r="B235" s="3"/>
      <c r="C235" s="1"/>
      <c r="D235" s="1"/>
    </row>
    <row r="236" spans="1:4" ht="15.75" x14ac:dyDescent="0.25">
      <c r="A236" s="1"/>
      <c r="B236" s="3"/>
      <c r="C236" s="1"/>
      <c r="D236" s="1"/>
    </row>
    <row r="237" spans="1:4" ht="15.75" x14ac:dyDescent="0.25">
      <c r="A237" s="1"/>
      <c r="B237" s="3"/>
      <c r="C237" s="1"/>
      <c r="D237" s="1"/>
    </row>
    <row r="238" spans="1:4" ht="15.75" x14ac:dyDescent="0.25">
      <c r="A238" s="1"/>
      <c r="B238" s="3"/>
      <c r="C238" s="1"/>
      <c r="D238" s="1"/>
    </row>
    <row r="239" spans="1:4" ht="15.75" x14ac:dyDescent="0.25">
      <c r="A239" s="1"/>
      <c r="B239" s="3"/>
      <c r="C239" s="1"/>
      <c r="D239" s="1"/>
    </row>
    <row r="240" spans="1:4" ht="15.75" x14ac:dyDescent="0.25">
      <c r="A240" s="1"/>
      <c r="B240" s="3"/>
      <c r="C240" s="1"/>
      <c r="D240" s="1"/>
    </row>
    <row r="241" spans="1:4" ht="15.75" x14ac:dyDescent="0.25">
      <c r="A241" s="1"/>
      <c r="B241" s="3"/>
      <c r="C241" s="1"/>
      <c r="D241" s="1"/>
    </row>
    <row r="242" spans="1:4" ht="15.75" x14ac:dyDescent="0.25">
      <c r="A242" s="1"/>
      <c r="B242" s="3"/>
      <c r="C242" s="1"/>
      <c r="D242" s="1"/>
    </row>
    <row r="243" spans="1:4" ht="15.75" x14ac:dyDescent="0.25">
      <c r="A243" s="1"/>
      <c r="B243" s="3"/>
      <c r="C243" s="1"/>
      <c r="D243" s="1"/>
    </row>
    <row r="244" spans="1:4" ht="15.75" x14ac:dyDescent="0.25">
      <c r="A244" s="1"/>
      <c r="B244" s="3"/>
      <c r="C244" s="1"/>
      <c r="D244" s="1"/>
    </row>
    <row r="245" spans="1:4" ht="15.75" x14ac:dyDescent="0.25">
      <c r="A245" s="1"/>
      <c r="B245" s="3"/>
      <c r="C245" s="1"/>
      <c r="D245" s="1"/>
    </row>
    <row r="246" spans="1:4" ht="15.75" x14ac:dyDescent="0.25">
      <c r="A246" s="1"/>
      <c r="B246" s="3"/>
      <c r="C246" s="1"/>
      <c r="D246" s="1"/>
    </row>
    <row r="247" spans="1:4" ht="15.75" x14ac:dyDescent="0.25">
      <c r="A247" s="1"/>
      <c r="B247" s="3"/>
      <c r="C247" s="1"/>
      <c r="D247" s="1"/>
    </row>
    <row r="248" spans="1:4" ht="15.75" x14ac:dyDescent="0.25">
      <c r="A248" s="1"/>
      <c r="B248" s="3"/>
      <c r="C248" s="1"/>
      <c r="D248" s="1"/>
    </row>
    <row r="249" spans="1:4" ht="15.75" x14ac:dyDescent="0.25">
      <c r="A249" s="1"/>
      <c r="B249" s="3"/>
      <c r="C249" s="1"/>
      <c r="D249" s="1"/>
    </row>
    <row r="250" spans="1:4" ht="15.75" x14ac:dyDescent="0.25">
      <c r="A250" s="1"/>
      <c r="B250" s="3"/>
      <c r="C250" s="1"/>
      <c r="D250" s="1"/>
    </row>
    <row r="251" spans="1:4" ht="15.75" x14ac:dyDescent="0.25">
      <c r="A251" s="1"/>
      <c r="B251" s="3"/>
      <c r="C251" s="1"/>
      <c r="D251" s="1"/>
    </row>
    <row r="252" spans="1:4" ht="15.75" x14ac:dyDescent="0.25">
      <c r="A252" s="1"/>
      <c r="B252" s="3"/>
      <c r="C252" s="1"/>
      <c r="D252" s="1"/>
    </row>
    <row r="253" spans="1:4" ht="15.75" x14ac:dyDescent="0.25">
      <c r="A253" s="1"/>
      <c r="B253" s="3"/>
      <c r="C253" s="1"/>
      <c r="D253" s="1"/>
    </row>
    <row r="254" spans="1:4" ht="15.75" x14ac:dyDescent="0.25">
      <c r="A254" s="1"/>
      <c r="B254" s="3"/>
      <c r="C254" s="1"/>
      <c r="D254" s="1"/>
    </row>
    <row r="255" spans="1:4" ht="15.75" x14ac:dyDescent="0.25">
      <c r="A255" s="1"/>
      <c r="B255" s="3"/>
      <c r="C255" s="1"/>
      <c r="D255" s="1"/>
    </row>
    <row r="256" spans="1:4" ht="15.75" x14ac:dyDescent="0.25">
      <c r="A256" s="1"/>
      <c r="B256" s="3"/>
      <c r="C256" s="1"/>
      <c r="D256" s="1"/>
    </row>
    <row r="257" spans="1:4" ht="15.75" x14ac:dyDescent="0.25">
      <c r="A257" s="1"/>
      <c r="B257" s="3"/>
      <c r="C257" s="1"/>
      <c r="D257" s="1"/>
    </row>
    <row r="258" spans="1:4" ht="15.75" x14ac:dyDescent="0.25">
      <c r="A258" s="1"/>
      <c r="B258" s="3"/>
      <c r="C258" s="1"/>
      <c r="D258" s="1"/>
    </row>
    <row r="259" spans="1:4" ht="15.75" x14ac:dyDescent="0.25">
      <c r="A259" s="1"/>
      <c r="B259" s="3"/>
      <c r="C259" s="1"/>
      <c r="D259" s="1"/>
    </row>
    <row r="260" spans="1:4" ht="15.75" x14ac:dyDescent="0.25">
      <c r="A260" s="1"/>
      <c r="B260" s="3"/>
      <c r="C260" s="1"/>
      <c r="D260" s="1"/>
    </row>
    <row r="261" spans="1:4" ht="15.75" x14ac:dyDescent="0.25">
      <c r="A261" s="1"/>
      <c r="B261" s="3"/>
      <c r="C261" s="1"/>
      <c r="D261" s="1"/>
    </row>
    <row r="262" spans="1:4" ht="15.75" x14ac:dyDescent="0.25">
      <c r="A262" s="1"/>
      <c r="B262" s="3"/>
      <c r="C262" s="1"/>
      <c r="D262" s="1"/>
    </row>
    <row r="263" spans="1:4" ht="15.75" x14ac:dyDescent="0.25">
      <c r="A263" s="1"/>
      <c r="B263" s="3"/>
      <c r="C263" s="1"/>
      <c r="D263" s="1"/>
    </row>
    <row r="264" spans="1:4" ht="15.75" x14ac:dyDescent="0.25">
      <c r="A264" s="1"/>
      <c r="B264" s="3"/>
      <c r="C264" s="1"/>
      <c r="D264" s="1"/>
    </row>
    <row r="265" spans="1:4" ht="15.75" x14ac:dyDescent="0.25">
      <c r="A265" s="1"/>
      <c r="B265" s="3"/>
      <c r="C265" s="1"/>
      <c r="D265" s="1"/>
    </row>
    <row r="266" spans="1:4" ht="15.75" x14ac:dyDescent="0.25">
      <c r="A266" s="1"/>
      <c r="B266" s="3"/>
      <c r="C266" s="1"/>
      <c r="D266" s="1"/>
    </row>
    <row r="267" spans="1:4" ht="15.75" x14ac:dyDescent="0.25">
      <c r="A267" s="1"/>
      <c r="B267" s="3"/>
      <c r="C267" s="1"/>
      <c r="D267" s="1"/>
    </row>
    <row r="268" spans="1:4" ht="15.75" x14ac:dyDescent="0.25">
      <c r="A268" s="1"/>
      <c r="B268" s="3"/>
      <c r="C268" s="1"/>
      <c r="D268" s="1"/>
    </row>
    <row r="269" spans="1:4" ht="15.75" x14ac:dyDescent="0.25">
      <c r="A269" s="1"/>
      <c r="B269" s="3"/>
      <c r="C269" s="1"/>
      <c r="D269" s="1"/>
    </row>
    <row r="270" spans="1:4" ht="15.75" x14ac:dyDescent="0.25">
      <c r="A270" s="1"/>
      <c r="B270" s="3"/>
      <c r="C270" s="1"/>
      <c r="D270" s="1"/>
    </row>
    <row r="271" spans="1:4" ht="15.75" x14ac:dyDescent="0.25">
      <c r="A271" s="1"/>
      <c r="B271" s="3"/>
      <c r="C271" s="1"/>
      <c r="D271" s="1"/>
    </row>
    <row r="272" spans="1:4" ht="15.75" x14ac:dyDescent="0.25">
      <c r="A272" s="1"/>
      <c r="B272" s="3"/>
      <c r="C272" s="1"/>
      <c r="D272" s="1"/>
    </row>
    <row r="273" spans="1:4" ht="15.75" x14ac:dyDescent="0.25">
      <c r="A273" s="1"/>
      <c r="B273" s="3"/>
      <c r="C273" s="1"/>
      <c r="D273" s="1"/>
    </row>
    <row r="274" spans="1:4" ht="15.75" x14ac:dyDescent="0.25">
      <c r="A274" s="1"/>
      <c r="B274" s="3"/>
      <c r="C274" s="1"/>
      <c r="D274" s="1"/>
    </row>
    <row r="275" spans="1:4" ht="15.75" x14ac:dyDescent="0.25">
      <c r="A275" s="1"/>
      <c r="B275" s="3"/>
      <c r="C275" s="1"/>
      <c r="D275" s="1"/>
    </row>
    <row r="276" spans="1:4" ht="15.75" x14ac:dyDescent="0.25">
      <c r="A276" s="1"/>
      <c r="B276" s="3"/>
      <c r="C276" s="1"/>
      <c r="D276" s="1"/>
    </row>
    <row r="277" spans="1:4" ht="15.75" x14ac:dyDescent="0.25">
      <c r="A277" s="1"/>
      <c r="B277" s="3"/>
      <c r="C277" s="1"/>
      <c r="D277" s="1"/>
    </row>
    <row r="278" spans="1:4" ht="15.75" x14ac:dyDescent="0.25">
      <c r="A278" s="1"/>
      <c r="B278" s="3"/>
      <c r="C278" s="1"/>
      <c r="D278" s="1"/>
    </row>
    <row r="279" spans="1:4" ht="15.75" x14ac:dyDescent="0.25">
      <c r="A279" s="1"/>
      <c r="B279" s="3"/>
      <c r="C279" s="1"/>
      <c r="D279" s="1"/>
    </row>
    <row r="280" spans="1:4" ht="15.75" x14ac:dyDescent="0.25">
      <c r="A280" s="1"/>
      <c r="B280" s="3"/>
      <c r="C280" s="1"/>
      <c r="D280" s="1"/>
    </row>
    <row r="281" spans="1:4" ht="15.75" x14ac:dyDescent="0.25">
      <c r="A281" s="1"/>
      <c r="B281" s="3"/>
      <c r="C281" s="1"/>
      <c r="D281" s="1"/>
    </row>
    <row r="282" spans="1:4" ht="15.75" x14ac:dyDescent="0.25">
      <c r="A282" s="1"/>
      <c r="B282" s="3"/>
      <c r="C282" s="1"/>
      <c r="D282" s="1"/>
    </row>
    <row r="283" spans="1:4" ht="15.75" x14ac:dyDescent="0.25">
      <c r="A283" s="1"/>
      <c r="B283" s="3"/>
      <c r="C283" s="1"/>
      <c r="D283" s="1"/>
    </row>
    <row r="284" spans="1:4" ht="15.75" x14ac:dyDescent="0.25">
      <c r="A284" s="1"/>
      <c r="B284" s="3"/>
      <c r="C284" s="1"/>
      <c r="D284" s="1"/>
    </row>
    <row r="285" spans="1:4" ht="15.75" x14ac:dyDescent="0.25">
      <c r="A285" s="1"/>
      <c r="B285" s="3"/>
      <c r="C285" s="1"/>
      <c r="D285" s="1"/>
    </row>
    <row r="286" spans="1:4" ht="15.75" x14ac:dyDescent="0.25">
      <c r="A286" s="1"/>
      <c r="B286" s="3"/>
      <c r="C286" s="1"/>
      <c r="D286" s="1"/>
    </row>
    <row r="287" spans="1:4" ht="15.75" x14ac:dyDescent="0.25">
      <c r="A287" s="1"/>
      <c r="B287" s="3"/>
      <c r="C287" s="1"/>
      <c r="D287" s="1"/>
    </row>
    <row r="288" spans="1:4" ht="15.75" x14ac:dyDescent="0.25">
      <c r="A288" s="1"/>
      <c r="B288" s="3"/>
      <c r="C288" s="1"/>
      <c r="D288" s="1"/>
    </row>
    <row r="289" spans="1:4" ht="15.75" x14ac:dyDescent="0.25">
      <c r="A289" s="1"/>
      <c r="B289" s="3"/>
      <c r="C289" s="1"/>
      <c r="D289" s="1"/>
    </row>
    <row r="290" spans="1:4" ht="15.75" x14ac:dyDescent="0.25">
      <c r="A290" s="1"/>
      <c r="B290" s="3"/>
      <c r="C290" s="1"/>
      <c r="D290" s="1"/>
    </row>
    <row r="291" spans="1:4" ht="15.75" x14ac:dyDescent="0.25">
      <c r="A291" s="1"/>
      <c r="B291" s="3"/>
      <c r="C291" s="1"/>
      <c r="D291" s="1"/>
    </row>
    <row r="292" spans="1:4" ht="15.75" x14ac:dyDescent="0.25">
      <c r="A292" s="1"/>
      <c r="B292" s="3"/>
      <c r="C292" s="1"/>
      <c r="D292" s="1"/>
    </row>
    <row r="293" spans="1:4" ht="15.75" x14ac:dyDescent="0.25">
      <c r="A293" s="1"/>
      <c r="B293" s="3"/>
      <c r="C293" s="1"/>
      <c r="D293" s="1"/>
    </row>
    <row r="294" spans="1:4" ht="15.75" x14ac:dyDescent="0.25">
      <c r="A294" s="1"/>
      <c r="B294" s="3"/>
      <c r="C294" s="1"/>
      <c r="D294" s="1"/>
    </row>
    <row r="295" spans="1:4" ht="15.75" x14ac:dyDescent="0.25">
      <c r="A295" s="1"/>
      <c r="B295" s="3"/>
      <c r="C295" s="1"/>
      <c r="D295" s="1"/>
    </row>
    <row r="296" spans="1:4" ht="15.75" x14ac:dyDescent="0.25">
      <c r="A296" s="1"/>
      <c r="B296" s="3"/>
      <c r="C296" s="1"/>
      <c r="D296" s="1"/>
    </row>
    <row r="297" spans="1:4" ht="15.75" x14ac:dyDescent="0.25">
      <c r="A297" s="1"/>
      <c r="B297" s="3"/>
      <c r="C297" s="1"/>
      <c r="D297" s="1"/>
    </row>
    <row r="298" spans="1:4" ht="15.75" x14ac:dyDescent="0.25">
      <c r="A298" s="1"/>
      <c r="B298" s="3"/>
      <c r="C298" s="1"/>
      <c r="D298" s="1"/>
    </row>
    <row r="299" spans="1:4" ht="15.75" x14ac:dyDescent="0.25">
      <c r="A299" s="1"/>
      <c r="B299" s="3"/>
      <c r="C299" s="1"/>
      <c r="D299" s="1"/>
    </row>
    <row r="300" spans="1:4" ht="15.75" x14ac:dyDescent="0.25">
      <c r="A300" s="1"/>
      <c r="B300" s="3"/>
      <c r="C300" s="1"/>
      <c r="D300" s="1"/>
    </row>
    <row r="301" spans="1:4" ht="15.75" x14ac:dyDescent="0.25">
      <c r="A301" s="1"/>
      <c r="B301" s="3"/>
      <c r="C301" s="1"/>
      <c r="D301" s="1"/>
    </row>
    <row r="302" spans="1:4" ht="15.75" x14ac:dyDescent="0.25">
      <c r="A302" s="1"/>
      <c r="B302" s="3"/>
      <c r="C302" s="1"/>
      <c r="D302" s="1"/>
    </row>
    <row r="303" spans="1:4" ht="15.75" x14ac:dyDescent="0.25">
      <c r="A303" s="1"/>
      <c r="B303" s="3"/>
      <c r="C303" s="1"/>
      <c r="D303" s="1"/>
    </row>
    <row r="304" spans="1:4" ht="15.75" x14ac:dyDescent="0.25">
      <c r="A304" s="1"/>
      <c r="B304" s="3"/>
      <c r="C304" s="1"/>
      <c r="D304" s="1"/>
    </row>
    <row r="305" spans="1:4" ht="15.75" x14ac:dyDescent="0.25">
      <c r="A305" s="1"/>
      <c r="B305" s="3"/>
      <c r="C305" s="1"/>
      <c r="D305" s="1"/>
    </row>
    <row r="306" spans="1:4" ht="15.75" x14ac:dyDescent="0.25">
      <c r="A306" s="1"/>
      <c r="B306" s="3"/>
      <c r="C306" s="1"/>
      <c r="D306" s="1"/>
    </row>
    <row r="307" spans="1:4" ht="15.75" x14ac:dyDescent="0.25">
      <c r="A307" s="1"/>
      <c r="B307" s="3"/>
      <c r="C307" s="1"/>
      <c r="D307" s="1"/>
    </row>
    <row r="308" spans="1:4" ht="15.75" x14ac:dyDescent="0.25">
      <c r="A308" s="1"/>
      <c r="B308" s="3"/>
      <c r="C308" s="1"/>
      <c r="D308" s="1"/>
    </row>
    <row r="309" spans="1:4" ht="15.75" x14ac:dyDescent="0.25">
      <c r="A309" s="1"/>
      <c r="B309" s="3"/>
      <c r="C309" s="1"/>
      <c r="D309" s="1"/>
    </row>
    <row r="310" spans="1:4" ht="15.75" x14ac:dyDescent="0.25">
      <c r="A310" s="1"/>
      <c r="B310" s="3"/>
      <c r="C310" s="1"/>
      <c r="D310" s="1"/>
    </row>
    <row r="311" spans="1:4" ht="15.75" x14ac:dyDescent="0.25">
      <c r="A311" s="1"/>
      <c r="B311" s="3"/>
      <c r="C311" s="1"/>
      <c r="D311" s="1"/>
    </row>
    <row r="312" spans="1:4" ht="15.75" x14ac:dyDescent="0.25">
      <c r="A312" s="1"/>
      <c r="B312" s="3"/>
      <c r="C312" s="1"/>
      <c r="D312" s="1"/>
    </row>
    <row r="313" spans="1:4" ht="15.75" x14ac:dyDescent="0.25">
      <c r="A313" s="1"/>
      <c r="B313" s="3"/>
      <c r="C313" s="1"/>
      <c r="D313" s="1"/>
    </row>
    <row r="314" spans="1:4" ht="15.75" x14ac:dyDescent="0.25">
      <c r="A314" s="1"/>
      <c r="B314" s="3"/>
      <c r="C314" s="1"/>
      <c r="D314" s="1"/>
    </row>
    <row r="315" spans="1:4" ht="15.75" x14ac:dyDescent="0.25">
      <c r="A315" s="1"/>
      <c r="B315" s="3"/>
      <c r="C315" s="1"/>
      <c r="D315" s="1"/>
    </row>
    <row r="316" spans="1:4" ht="15.75" x14ac:dyDescent="0.25">
      <c r="A316" s="1"/>
      <c r="B316" s="3"/>
      <c r="C316" s="1"/>
      <c r="D316" s="1"/>
    </row>
    <row r="317" spans="1:4" ht="15.75" x14ac:dyDescent="0.25">
      <c r="A317" s="1"/>
      <c r="B317" s="3"/>
      <c r="C317" s="1"/>
      <c r="D317" s="1"/>
    </row>
    <row r="318" spans="1:4" ht="15.75" x14ac:dyDescent="0.25">
      <c r="A318" s="1"/>
      <c r="B318" s="3"/>
      <c r="C318" s="1"/>
      <c r="D318" s="1"/>
    </row>
    <row r="319" spans="1:4" ht="15.75" x14ac:dyDescent="0.25">
      <c r="A319" s="1"/>
      <c r="B319" s="3"/>
      <c r="C319" s="1"/>
      <c r="D319" s="1"/>
    </row>
    <row r="320" spans="1:4" ht="15.75" x14ac:dyDescent="0.25">
      <c r="A320" s="1"/>
      <c r="B320" s="3"/>
      <c r="C320" s="1"/>
      <c r="D320" s="1"/>
    </row>
    <row r="321" spans="1:4" ht="15.75" x14ac:dyDescent="0.25">
      <c r="A321" s="1"/>
      <c r="B321" s="3"/>
      <c r="C321" s="1"/>
      <c r="D321" s="1"/>
    </row>
    <row r="322" spans="1:4" ht="15.75" x14ac:dyDescent="0.25">
      <c r="A322" s="1"/>
      <c r="B322" s="3"/>
      <c r="C322" s="1"/>
      <c r="D322" s="1"/>
    </row>
    <row r="323" spans="1:4" ht="15.75" x14ac:dyDescent="0.25">
      <c r="A323" s="1"/>
      <c r="B323" s="3"/>
      <c r="C323" s="1"/>
      <c r="D323" s="1"/>
    </row>
    <row r="324" spans="1:4" ht="15.75" x14ac:dyDescent="0.25">
      <c r="A324" s="1"/>
      <c r="B324" s="3"/>
      <c r="C324" s="1"/>
      <c r="D324" s="1"/>
    </row>
    <row r="325" spans="1:4" ht="15.75" x14ac:dyDescent="0.25">
      <c r="A325" s="1"/>
      <c r="B325" s="3"/>
      <c r="C325" s="1"/>
      <c r="D325" s="1"/>
    </row>
    <row r="326" spans="1:4" ht="15.75" x14ac:dyDescent="0.25">
      <c r="A326" s="1"/>
      <c r="B326" s="3"/>
      <c r="C326" s="1"/>
      <c r="D326" s="1"/>
    </row>
    <row r="327" spans="1:4" ht="15.75" x14ac:dyDescent="0.25">
      <c r="A327" s="1"/>
      <c r="B327" s="3"/>
      <c r="C327" s="1"/>
      <c r="D327" s="1"/>
    </row>
    <row r="328" spans="1:4" ht="15.75" x14ac:dyDescent="0.25">
      <c r="A328" s="1"/>
      <c r="B328" s="3"/>
      <c r="C328" s="1"/>
      <c r="D328" s="1"/>
    </row>
    <row r="329" spans="1:4" ht="15.75" x14ac:dyDescent="0.25">
      <c r="A329" s="1"/>
      <c r="B329" s="3"/>
      <c r="C329" s="1"/>
      <c r="D329" s="1"/>
    </row>
    <row r="330" spans="1:4" ht="15.75" x14ac:dyDescent="0.25">
      <c r="A330" s="1"/>
      <c r="B330" s="3"/>
      <c r="C330" s="1"/>
      <c r="D330" s="1"/>
    </row>
    <row r="331" spans="1:4" ht="15.75" x14ac:dyDescent="0.25">
      <c r="A331" s="1"/>
      <c r="B331" s="3"/>
      <c r="C331" s="1"/>
      <c r="D331" s="1"/>
    </row>
    <row r="332" spans="1:4" ht="15.75" x14ac:dyDescent="0.25">
      <c r="A332" s="1"/>
      <c r="B332" s="3"/>
      <c r="C332" s="1"/>
      <c r="D332" s="1"/>
    </row>
    <row r="333" spans="1:4" ht="15.75" x14ac:dyDescent="0.25">
      <c r="A333" s="1"/>
      <c r="B333" s="3"/>
      <c r="C333" s="1"/>
      <c r="D333" s="1"/>
    </row>
    <row r="334" spans="1:4" ht="15.75" x14ac:dyDescent="0.25">
      <c r="A334" s="1"/>
      <c r="B334" s="3"/>
      <c r="C334" s="1"/>
      <c r="D334" s="1"/>
    </row>
    <row r="335" spans="1:4" ht="15.75" x14ac:dyDescent="0.25">
      <c r="A335" s="1"/>
      <c r="B335" s="3"/>
      <c r="C335" s="1"/>
      <c r="D335" s="1"/>
    </row>
    <row r="336" spans="1:4" ht="15.75" x14ac:dyDescent="0.25">
      <c r="A336" s="1"/>
      <c r="B336" s="3"/>
      <c r="C336" s="1"/>
      <c r="D336" s="1"/>
    </row>
    <row r="337" spans="1:4" ht="15.75" x14ac:dyDescent="0.25">
      <c r="A337" s="1"/>
      <c r="B337" s="3"/>
      <c r="C337" s="1"/>
      <c r="D337" s="1"/>
    </row>
    <row r="338" spans="1:4" ht="15.75" x14ac:dyDescent="0.25">
      <c r="A338" s="1"/>
      <c r="B338" s="3"/>
      <c r="C338" s="1"/>
      <c r="D338" s="1"/>
    </row>
    <row r="339" spans="1:4" ht="15.75" x14ac:dyDescent="0.25">
      <c r="A339" s="1"/>
      <c r="B339" s="3"/>
      <c r="C339" s="1"/>
      <c r="D339" s="1"/>
    </row>
    <row r="340" spans="1:4" ht="15.75" x14ac:dyDescent="0.25">
      <c r="A340" s="1"/>
      <c r="B340" s="3"/>
      <c r="C340" s="1"/>
      <c r="D340" s="1"/>
    </row>
    <row r="341" spans="1:4" ht="15.75" x14ac:dyDescent="0.25">
      <c r="A341" s="1"/>
      <c r="B341" s="3"/>
      <c r="C341" s="1"/>
      <c r="D341" s="1"/>
    </row>
    <row r="342" spans="1:4" ht="15.75" x14ac:dyDescent="0.25">
      <c r="A342" s="1"/>
      <c r="B342" s="3"/>
      <c r="C342" s="1"/>
      <c r="D342" s="1"/>
    </row>
    <row r="343" spans="1:4" ht="15.75" x14ac:dyDescent="0.25">
      <c r="A343" s="1"/>
      <c r="B343" s="3"/>
      <c r="C343" s="1"/>
      <c r="D343" s="1"/>
    </row>
    <row r="344" spans="1:4" ht="15.75" x14ac:dyDescent="0.25">
      <c r="A344" s="1"/>
      <c r="B344" s="3"/>
      <c r="C344" s="1"/>
      <c r="D344" s="1"/>
    </row>
    <row r="345" spans="1:4" ht="15.75" x14ac:dyDescent="0.25">
      <c r="A345" s="1"/>
      <c r="B345" s="3"/>
      <c r="C345" s="1"/>
      <c r="D345" s="1"/>
    </row>
    <row r="346" spans="1:4" ht="15.75" x14ac:dyDescent="0.25">
      <c r="A346" s="1"/>
      <c r="B346" s="3"/>
      <c r="C346" s="1"/>
      <c r="D346" s="1"/>
    </row>
    <row r="347" spans="1:4" ht="15.75" x14ac:dyDescent="0.25">
      <c r="A347" s="1"/>
      <c r="B347" s="3"/>
      <c r="C347" s="1"/>
      <c r="D347" s="1"/>
    </row>
    <row r="348" spans="1:4" ht="15.75" x14ac:dyDescent="0.25">
      <c r="A348" s="1"/>
      <c r="B348" s="3"/>
      <c r="C348" s="1"/>
      <c r="D348" s="1"/>
    </row>
    <row r="349" spans="1:4" ht="15.75" x14ac:dyDescent="0.25">
      <c r="A349" s="1"/>
      <c r="B349" s="3"/>
      <c r="C349" s="1"/>
      <c r="D349" s="1"/>
    </row>
    <row r="350" spans="1:4" ht="15.75" x14ac:dyDescent="0.25">
      <c r="A350" s="1"/>
      <c r="B350" s="3"/>
      <c r="C350" s="1"/>
      <c r="D350" s="1"/>
    </row>
    <row r="351" spans="1:4" ht="15.75" x14ac:dyDescent="0.25">
      <c r="A351" s="1"/>
      <c r="B351" s="3"/>
      <c r="C351" s="1"/>
      <c r="D351" s="1"/>
    </row>
    <row r="352" spans="1:4" ht="15.75" x14ac:dyDescent="0.25">
      <c r="A352" s="1"/>
      <c r="B352" s="3"/>
      <c r="C352" s="1"/>
      <c r="D352" s="1"/>
    </row>
    <row r="353" spans="1:4" ht="15.75" x14ac:dyDescent="0.25">
      <c r="A353" s="1"/>
      <c r="B353" s="3"/>
      <c r="C353" s="1"/>
      <c r="D353" s="1"/>
    </row>
    <row r="354" spans="1:4" ht="15.75" x14ac:dyDescent="0.25">
      <c r="A354" s="1"/>
      <c r="B354" s="3"/>
      <c r="C354" s="1"/>
      <c r="D354" s="1"/>
    </row>
    <row r="355" spans="1:4" ht="15.75" x14ac:dyDescent="0.25">
      <c r="A355" s="1"/>
      <c r="B355" s="3"/>
      <c r="C355" s="1"/>
      <c r="D355" s="1"/>
    </row>
    <row r="356" spans="1:4" ht="15.75" x14ac:dyDescent="0.25">
      <c r="A356" s="1"/>
      <c r="B356" s="3"/>
      <c r="C356" s="1"/>
      <c r="D356" s="1"/>
    </row>
    <row r="357" spans="1:4" ht="15.75" x14ac:dyDescent="0.25">
      <c r="A357" s="1"/>
      <c r="B357" s="3"/>
      <c r="C357" s="1"/>
      <c r="D357" s="1"/>
    </row>
    <row r="358" spans="1:4" ht="15.75" x14ac:dyDescent="0.25">
      <c r="A358" s="1"/>
      <c r="B358" s="3"/>
      <c r="C358" s="1"/>
      <c r="D358" s="1"/>
    </row>
    <row r="359" spans="1:4" ht="15.75" x14ac:dyDescent="0.25">
      <c r="A359" s="1"/>
      <c r="B359" s="3"/>
      <c r="C359" s="1"/>
      <c r="D359" s="1"/>
    </row>
    <row r="360" spans="1:4" ht="15.75" x14ac:dyDescent="0.25">
      <c r="A360" s="1"/>
      <c r="B360" s="3"/>
      <c r="C360" s="1"/>
      <c r="D360" s="1"/>
    </row>
    <row r="361" spans="1:4" ht="15.75" x14ac:dyDescent="0.25">
      <c r="A361" s="1"/>
      <c r="B361" s="3"/>
      <c r="C361" s="1"/>
      <c r="D361" s="1"/>
    </row>
    <row r="362" spans="1:4" ht="15.75" x14ac:dyDescent="0.25">
      <c r="A362" s="1"/>
      <c r="B362" s="3"/>
      <c r="C362" s="1"/>
      <c r="D362" s="1"/>
    </row>
    <row r="363" spans="1:4" ht="15.75" x14ac:dyDescent="0.25">
      <c r="A363" s="1"/>
      <c r="B363" s="3"/>
      <c r="C363" s="1"/>
      <c r="D363" s="1"/>
    </row>
    <row r="364" spans="1:4" ht="15.75" x14ac:dyDescent="0.25">
      <c r="A364" s="1"/>
      <c r="B364" s="3"/>
      <c r="C364" s="1"/>
      <c r="D364" s="1"/>
    </row>
    <row r="365" spans="1:4" ht="15.75" x14ac:dyDescent="0.25">
      <c r="A365" s="1"/>
      <c r="B365" s="3"/>
      <c r="C365" s="1"/>
      <c r="D365" s="1"/>
    </row>
    <row r="366" spans="1:4" ht="15.75" x14ac:dyDescent="0.25">
      <c r="A366" s="1"/>
      <c r="B366" s="3"/>
      <c r="C366" s="1"/>
      <c r="D366" s="1"/>
    </row>
    <row r="367" spans="1:4" ht="15.75" x14ac:dyDescent="0.25">
      <c r="A367" s="1"/>
      <c r="B367" s="3"/>
      <c r="C367" s="1"/>
      <c r="D367" s="1"/>
    </row>
    <row r="368" spans="1:4" ht="15.75" x14ac:dyDescent="0.25">
      <c r="A368" s="1"/>
      <c r="B368" s="3"/>
      <c r="C368" s="1"/>
      <c r="D368" s="1"/>
    </row>
    <row r="369" spans="1:4" ht="15.75" x14ac:dyDescent="0.25">
      <c r="A369" s="1"/>
      <c r="B369" s="3"/>
      <c r="C369" s="1"/>
      <c r="D369" s="1"/>
    </row>
    <row r="370" spans="1:4" ht="15.75" x14ac:dyDescent="0.25">
      <c r="A370" s="1"/>
      <c r="B370" s="3"/>
      <c r="C370" s="1"/>
      <c r="D370" s="1"/>
    </row>
    <row r="371" spans="1:4" ht="15.75" x14ac:dyDescent="0.25">
      <c r="A371" s="1"/>
      <c r="B371" s="3"/>
      <c r="C371" s="1"/>
      <c r="D371" s="1"/>
    </row>
    <row r="372" spans="1:4" ht="15.75" x14ac:dyDescent="0.25">
      <c r="A372" s="1"/>
      <c r="B372" s="3"/>
      <c r="C372" s="1"/>
      <c r="D372" s="1"/>
    </row>
    <row r="373" spans="1:4" ht="15.75" x14ac:dyDescent="0.25">
      <c r="A373" s="1"/>
      <c r="B373" s="3"/>
      <c r="C373" s="1"/>
      <c r="D373" s="1"/>
    </row>
    <row r="374" spans="1:4" ht="15.75" x14ac:dyDescent="0.25">
      <c r="A374" s="1"/>
      <c r="B374" s="3"/>
      <c r="C374" s="1"/>
      <c r="D374" s="1"/>
    </row>
    <row r="375" spans="1:4" ht="15.75" x14ac:dyDescent="0.25">
      <c r="A375" s="1"/>
      <c r="B375" s="3"/>
      <c r="C375" s="1"/>
      <c r="D375" s="1"/>
    </row>
    <row r="376" spans="1:4" ht="15.75" x14ac:dyDescent="0.25">
      <c r="A376" s="1"/>
      <c r="B376" s="3"/>
      <c r="C376" s="1"/>
      <c r="D376" s="1"/>
    </row>
    <row r="377" spans="1:4" ht="15.75" x14ac:dyDescent="0.25">
      <c r="A377" s="1"/>
      <c r="B377" s="3"/>
      <c r="C377" s="1"/>
      <c r="D377" s="1"/>
    </row>
    <row r="378" spans="1:4" ht="15.75" x14ac:dyDescent="0.25">
      <c r="A378" s="1"/>
      <c r="B378" s="3"/>
      <c r="C378" s="1"/>
      <c r="D378" s="1"/>
    </row>
    <row r="379" spans="1:4" ht="15.75" x14ac:dyDescent="0.25">
      <c r="A379" s="1"/>
      <c r="B379" s="3"/>
      <c r="C379" s="1"/>
      <c r="D379" s="1"/>
    </row>
    <row r="380" spans="1:4" ht="15.75" x14ac:dyDescent="0.25">
      <c r="A380" s="1"/>
      <c r="B380" s="3"/>
      <c r="C380" s="1"/>
      <c r="D380" s="1"/>
    </row>
    <row r="381" spans="1:4" ht="15.75" x14ac:dyDescent="0.25">
      <c r="A381" s="1"/>
      <c r="B381" s="3"/>
      <c r="C381" s="1"/>
      <c r="D381" s="1"/>
    </row>
    <row r="382" spans="1:4" ht="15.75" x14ac:dyDescent="0.25">
      <c r="A382" s="1"/>
      <c r="B382" s="3"/>
      <c r="C382" s="1"/>
      <c r="D382" s="1"/>
    </row>
    <row r="383" spans="1:4" ht="15.75" x14ac:dyDescent="0.25">
      <c r="A383" s="1"/>
      <c r="B383" s="3"/>
      <c r="C383" s="1"/>
      <c r="D383" s="1"/>
    </row>
    <row r="384" spans="1:4" ht="15.75" x14ac:dyDescent="0.25">
      <c r="A384" s="1"/>
      <c r="B384" s="3"/>
      <c r="C384" s="1"/>
      <c r="D384" s="1"/>
    </row>
    <row r="385" spans="1:4" ht="15.75" x14ac:dyDescent="0.25">
      <c r="A385" s="1"/>
      <c r="B385" s="3"/>
      <c r="C385" s="1"/>
      <c r="D385" s="1"/>
    </row>
    <row r="386" spans="1:4" ht="15.75" x14ac:dyDescent="0.25">
      <c r="A386" s="1"/>
      <c r="B386" s="3"/>
      <c r="C386" s="1"/>
      <c r="D386" s="1"/>
    </row>
    <row r="387" spans="1:4" ht="15.75" x14ac:dyDescent="0.25">
      <c r="A387" s="1"/>
      <c r="B387" s="3"/>
      <c r="C387" s="1"/>
      <c r="D387" s="1"/>
    </row>
    <row r="388" spans="1:4" ht="15.75" x14ac:dyDescent="0.25">
      <c r="A388" s="1"/>
      <c r="B388" s="3"/>
      <c r="C388" s="1"/>
      <c r="D388" s="1"/>
    </row>
    <row r="389" spans="1:4" ht="15.75" x14ac:dyDescent="0.25">
      <c r="A389" s="1"/>
      <c r="B389" s="3"/>
      <c r="C389" s="1"/>
      <c r="D389" s="1"/>
    </row>
    <row r="390" spans="1:4" ht="15.75" x14ac:dyDescent="0.25">
      <c r="A390" s="1"/>
      <c r="B390" s="3"/>
      <c r="C390" s="1"/>
      <c r="D390" s="1"/>
    </row>
    <row r="391" spans="1:4" ht="15.75" x14ac:dyDescent="0.25">
      <c r="A391" s="1"/>
      <c r="B391" s="3"/>
      <c r="C391" s="1"/>
      <c r="D391" s="1"/>
    </row>
    <row r="392" spans="1:4" ht="15.75" x14ac:dyDescent="0.25">
      <c r="A392" s="1"/>
      <c r="B392" s="3"/>
      <c r="C392" s="1"/>
      <c r="D392" s="1"/>
    </row>
    <row r="393" spans="1:4" ht="15.75" x14ac:dyDescent="0.25">
      <c r="A393" s="1"/>
      <c r="B393" s="3"/>
      <c r="C393" s="1"/>
      <c r="D393" s="1"/>
    </row>
    <row r="394" spans="1:4" ht="15.75" x14ac:dyDescent="0.25">
      <c r="A394" s="1"/>
      <c r="B394" s="3"/>
      <c r="C394" s="1"/>
      <c r="D394" s="1"/>
    </row>
    <row r="395" spans="1:4" ht="15.75" x14ac:dyDescent="0.25">
      <c r="A395" s="1"/>
      <c r="B395" s="3"/>
      <c r="C395" s="1"/>
      <c r="D395" s="1"/>
    </row>
    <row r="396" spans="1:4" ht="15.75" x14ac:dyDescent="0.25">
      <c r="A396" s="1"/>
      <c r="B396" s="3"/>
      <c r="C396" s="1"/>
      <c r="D396" s="1"/>
    </row>
    <row r="397" spans="1:4" ht="15.75" x14ac:dyDescent="0.25">
      <c r="A397" s="1"/>
      <c r="B397" s="3"/>
      <c r="C397" s="1"/>
      <c r="D397" s="1"/>
    </row>
    <row r="398" spans="1:4" ht="15.75" x14ac:dyDescent="0.25">
      <c r="A398" s="1"/>
      <c r="B398" s="3"/>
      <c r="C398" s="1"/>
      <c r="D398" s="1"/>
    </row>
    <row r="399" spans="1:4" ht="15.75" x14ac:dyDescent="0.25">
      <c r="A399" s="1"/>
      <c r="B399" s="3"/>
      <c r="C399" s="1"/>
      <c r="D399" s="1"/>
    </row>
    <row r="400" spans="1:4" ht="15.75" x14ac:dyDescent="0.25">
      <c r="A400" s="1"/>
      <c r="B400" s="3"/>
      <c r="C400" s="1"/>
      <c r="D400" s="1"/>
    </row>
    <row r="401" spans="1:4" ht="15.75" x14ac:dyDescent="0.25">
      <c r="A401" s="1"/>
      <c r="B401" s="3"/>
      <c r="C401" s="1"/>
      <c r="D401" s="1"/>
    </row>
    <row r="402" spans="1:4" ht="15.75" x14ac:dyDescent="0.25">
      <c r="A402" s="1"/>
      <c r="B402" s="3"/>
      <c r="C402" s="1"/>
      <c r="D402" s="1"/>
    </row>
    <row r="403" spans="1:4" ht="15.75" x14ac:dyDescent="0.25">
      <c r="A403" s="1"/>
      <c r="B403" s="3"/>
      <c r="C403" s="1"/>
      <c r="D403" s="1"/>
    </row>
    <row r="404" spans="1:4" ht="15.75" x14ac:dyDescent="0.25">
      <c r="A404" s="1"/>
      <c r="B404" s="3"/>
      <c r="C404" s="1"/>
      <c r="D404" s="1"/>
    </row>
    <row r="405" spans="1:4" ht="15.75" x14ac:dyDescent="0.25">
      <c r="A405" s="1"/>
      <c r="B405" s="3"/>
      <c r="C405" s="1"/>
      <c r="D405" s="1"/>
    </row>
    <row r="406" spans="1:4" ht="15.75" x14ac:dyDescent="0.25">
      <c r="A406" s="1"/>
      <c r="B406" s="3"/>
      <c r="C406" s="1"/>
      <c r="D406" s="1"/>
    </row>
    <row r="407" spans="1:4" ht="15.75" x14ac:dyDescent="0.25">
      <c r="A407" s="1"/>
      <c r="B407" s="3"/>
      <c r="C407" s="1"/>
      <c r="D407" s="1"/>
    </row>
    <row r="408" spans="1:4" ht="15.75" x14ac:dyDescent="0.25">
      <c r="A408" s="1"/>
      <c r="B408" s="3"/>
      <c r="C408" s="1"/>
      <c r="D408" s="1"/>
    </row>
    <row r="409" spans="1:4" ht="15.75" x14ac:dyDescent="0.25">
      <c r="A409" s="1"/>
      <c r="B409" s="3"/>
      <c r="C409" s="1"/>
      <c r="D409" s="1"/>
    </row>
    <row r="410" spans="1:4" ht="15.75" x14ac:dyDescent="0.25">
      <c r="A410" s="1"/>
      <c r="B410" s="3"/>
      <c r="C410" s="1"/>
      <c r="D410" s="1"/>
    </row>
    <row r="411" spans="1:4" ht="15.75" x14ac:dyDescent="0.25">
      <c r="A411" s="1"/>
      <c r="B411" s="3"/>
      <c r="C411" s="1"/>
      <c r="D411" s="1"/>
    </row>
    <row r="412" spans="1:4" ht="15.75" x14ac:dyDescent="0.25">
      <c r="A412" s="1"/>
      <c r="B412" s="3"/>
      <c r="C412" s="1"/>
      <c r="D412" s="1"/>
    </row>
    <row r="413" spans="1:4" ht="15.75" x14ac:dyDescent="0.25">
      <c r="A413" s="1"/>
      <c r="B413" s="3"/>
      <c r="C413" s="1"/>
      <c r="D413" s="1"/>
    </row>
    <row r="414" spans="1:4" ht="15.75" x14ac:dyDescent="0.25">
      <c r="A414" s="1"/>
      <c r="B414" s="3"/>
      <c r="C414" s="1"/>
      <c r="D414" s="1"/>
    </row>
    <row r="415" spans="1:4" ht="15.75" x14ac:dyDescent="0.25">
      <c r="A415" s="1"/>
      <c r="B415" s="3"/>
      <c r="C415" s="1"/>
      <c r="D415" s="1"/>
    </row>
    <row r="416" spans="1:4" ht="15.75" x14ac:dyDescent="0.25">
      <c r="A416" s="1"/>
      <c r="B416" s="3"/>
      <c r="C416" s="1"/>
      <c r="D416" s="1"/>
    </row>
    <row r="417" spans="1:4" ht="15.75" x14ac:dyDescent="0.25">
      <c r="A417" s="1"/>
      <c r="B417" s="3"/>
      <c r="C417" s="1"/>
      <c r="D417" s="1"/>
    </row>
    <row r="418" spans="1:4" ht="15.75" x14ac:dyDescent="0.25">
      <c r="A418" s="1"/>
      <c r="B418" s="3"/>
      <c r="C418" s="1"/>
      <c r="D418" s="1"/>
    </row>
    <row r="419" spans="1:4" ht="15.75" x14ac:dyDescent="0.25">
      <c r="A419" s="1"/>
      <c r="B419" s="3"/>
      <c r="C419" s="1"/>
      <c r="D419" s="1"/>
    </row>
    <row r="420" spans="1:4" ht="15.75" x14ac:dyDescent="0.25">
      <c r="A420" s="1"/>
      <c r="B420" s="3"/>
      <c r="C420" s="1"/>
      <c r="D420" s="1"/>
    </row>
    <row r="421" spans="1:4" ht="15.75" x14ac:dyDescent="0.25">
      <c r="A421" s="1"/>
      <c r="B421" s="3"/>
      <c r="C421" s="1"/>
      <c r="D421" s="1"/>
    </row>
    <row r="422" spans="1:4" ht="15.75" x14ac:dyDescent="0.25">
      <c r="A422" s="1"/>
      <c r="B422" s="3"/>
      <c r="C422" s="1"/>
      <c r="D422" s="1"/>
    </row>
    <row r="423" spans="1:4" ht="15.75" x14ac:dyDescent="0.25">
      <c r="A423" s="1"/>
      <c r="B423" s="3"/>
      <c r="C423" s="1"/>
      <c r="D423" s="1"/>
    </row>
    <row r="424" spans="1:4" ht="15.75" x14ac:dyDescent="0.25">
      <c r="A424" s="1"/>
      <c r="B424" s="3"/>
      <c r="C424" s="1"/>
      <c r="D424" s="1"/>
    </row>
    <row r="425" spans="1:4" ht="15.75" x14ac:dyDescent="0.25">
      <c r="A425" s="1"/>
      <c r="B425" s="3"/>
      <c r="C425" s="1"/>
      <c r="D425" s="1"/>
    </row>
    <row r="426" spans="1:4" ht="15.75" x14ac:dyDescent="0.25">
      <c r="A426" s="1"/>
      <c r="B426" s="3"/>
      <c r="C426" s="1"/>
      <c r="D426" s="1"/>
    </row>
    <row r="427" spans="1:4" ht="15.75" x14ac:dyDescent="0.25">
      <c r="A427" s="1"/>
      <c r="B427" s="3"/>
      <c r="C427" s="1"/>
      <c r="D427" s="1"/>
    </row>
    <row r="428" spans="1:4" ht="15.75" x14ac:dyDescent="0.25">
      <c r="A428" s="1"/>
      <c r="B428" s="3"/>
      <c r="C428" s="1"/>
      <c r="D428" s="1"/>
    </row>
    <row r="429" spans="1:4" ht="15.75" x14ac:dyDescent="0.25">
      <c r="A429" s="1"/>
      <c r="B429" s="3"/>
      <c r="C429" s="1"/>
      <c r="D429" s="1"/>
    </row>
    <row r="430" spans="1:4" ht="15.75" x14ac:dyDescent="0.25">
      <c r="A430" s="1"/>
      <c r="B430" s="3"/>
      <c r="C430" s="1"/>
      <c r="D430" s="1"/>
    </row>
    <row r="431" spans="1:4" ht="15.75" x14ac:dyDescent="0.25">
      <c r="A431" s="1"/>
      <c r="B431" s="3"/>
      <c r="C431" s="1"/>
      <c r="D431" s="1"/>
    </row>
    <row r="432" spans="1:4" ht="15.75" x14ac:dyDescent="0.25">
      <c r="A432" s="1"/>
      <c r="B432" s="3"/>
      <c r="C432" s="1"/>
      <c r="D432" s="1"/>
    </row>
    <row r="433" spans="1:4" ht="15.75" x14ac:dyDescent="0.25">
      <c r="A433" s="1"/>
      <c r="B433" s="3"/>
      <c r="C433" s="1"/>
      <c r="D433" s="1"/>
    </row>
    <row r="434" spans="1:4" ht="15.75" x14ac:dyDescent="0.25">
      <c r="A434" s="1"/>
      <c r="B434" s="3"/>
      <c r="C434" s="1"/>
      <c r="D434" s="1"/>
    </row>
    <row r="435" spans="1:4" ht="15.75" x14ac:dyDescent="0.25">
      <c r="A435" s="1"/>
      <c r="B435" s="3"/>
      <c r="C435" s="1"/>
      <c r="D435" s="1"/>
    </row>
    <row r="436" spans="1:4" ht="15.75" x14ac:dyDescent="0.25">
      <c r="A436" s="1"/>
      <c r="B436" s="3"/>
      <c r="C436" s="1"/>
      <c r="D436" s="1"/>
    </row>
    <row r="437" spans="1:4" ht="15.75" x14ac:dyDescent="0.25">
      <c r="A437" s="1"/>
      <c r="B437" s="3"/>
      <c r="C437" s="1"/>
      <c r="D437" s="1"/>
    </row>
    <row r="438" spans="1:4" ht="15.75" x14ac:dyDescent="0.25">
      <c r="A438" s="1"/>
      <c r="B438" s="3"/>
      <c r="C438" s="1"/>
      <c r="D438" s="1"/>
    </row>
    <row r="439" spans="1:4" ht="15.75" x14ac:dyDescent="0.25">
      <c r="A439" s="1"/>
      <c r="B439" s="3"/>
      <c r="C439" s="1"/>
      <c r="D439" s="1"/>
    </row>
    <row r="440" spans="1:4" ht="15.75" x14ac:dyDescent="0.25">
      <c r="A440" s="1"/>
      <c r="B440" s="3"/>
      <c r="C440" s="1"/>
      <c r="D440" s="1"/>
    </row>
    <row r="441" spans="1:4" ht="15.75" x14ac:dyDescent="0.25">
      <c r="A441" s="1"/>
      <c r="B441" s="3"/>
      <c r="C441" s="1"/>
      <c r="D441" s="1"/>
    </row>
    <row r="442" spans="1:4" ht="15.75" x14ac:dyDescent="0.25">
      <c r="A442" s="1"/>
      <c r="B442" s="3"/>
      <c r="C442" s="1"/>
      <c r="D442" s="1"/>
    </row>
    <row r="443" spans="1:4" ht="15.75" x14ac:dyDescent="0.25">
      <c r="A443" s="1"/>
      <c r="B443" s="3"/>
      <c r="C443" s="1"/>
      <c r="D443" s="1"/>
    </row>
    <row r="444" spans="1:4" ht="15.75" x14ac:dyDescent="0.25">
      <c r="A444" s="1"/>
      <c r="B444" s="3"/>
      <c r="C444" s="1"/>
      <c r="D444" s="1"/>
    </row>
    <row r="445" spans="1:4" ht="15.75" x14ac:dyDescent="0.25">
      <c r="A445" s="1"/>
      <c r="B445" s="3"/>
      <c r="C445" s="1"/>
      <c r="D445" s="1"/>
    </row>
    <row r="446" spans="1:4" ht="15.75" x14ac:dyDescent="0.25">
      <c r="A446" s="1"/>
      <c r="B446" s="3"/>
      <c r="C446" s="1"/>
      <c r="D446" s="1"/>
    </row>
    <row r="447" spans="1:4" ht="15.75" x14ac:dyDescent="0.25">
      <c r="A447" s="1"/>
      <c r="B447" s="3"/>
      <c r="C447" s="1"/>
      <c r="D447" s="1"/>
    </row>
    <row r="448" spans="1:4" ht="15.75" x14ac:dyDescent="0.25">
      <c r="A448" s="1"/>
      <c r="B448" s="3"/>
      <c r="C448" s="1"/>
      <c r="D448" s="1"/>
    </row>
    <row r="449" spans="1:4" ht="15.75" x14ac:dyDescent="0.25">
      <c r="A449" s="1"/>
      <c r="B449" s="3"/>
      <c r="C449" s="1"/>
      <c r="D449" s="1"/>
    </row>
    <row r="450" spans="1:4" ht="15.75" x14ac:dyDescent="0.25">
      <c r="A450" s="1"/>
      <c r="B450" s="3"/>
      <c r="C450" s="1"/>
      <c r="D450" s="1"/>
    </row>
    <row r="451" spans="1:4" ht="15.75" x14ac:dyDescent="0.25">
      <c r="A451" s="1"/>
      <c r="B451" s="3"/>
      <c r="C451" s="1"/>
      <c r="D451" s="1"/>
    </row>
    <row r="452" spans="1:4" ht="15.75" x14ac:dyDescent="0.25">
      <c r="A452" s="1"/>
      <c r="B452" s="3"/>
      <c r="C452" s="1"/>
      <c r="D452" s="1"/>
    </row>
    <row r="453" spans="1:4" ht="15.75" x14ac:dyDescent="0.25">
      <c r="A453" s="1"/>
      <c r="B453" s="3"/>
      <c r="C453" s="1"/>
      <c r="D453" s="1"/>
    </row>
    <row r="454" spans="1:4" ht="15.75" x14ac:dyDescent="0.25">
      <c r="A454" s="1"/>
      <c r="B454" s="3"/>
      <c r="C454" s="1"/>
      <c r="D454" s="1"/>
    </row>
    <row r="455" spans="1:4" ht="15.75" x14ac:dyDescent="0.25">
      <c r="A455" s="1"/>
      <c r="B455" s="3"/>
      <c r="C455" s="1"/>
      <c r="D455" s="1"/>
    </row>
    <row r="456" spans="1:4" ht="15.75" x14ac:dyDescent="0.25">
      <c r="A456" s="1"/>
      <c r="B456" s="3"/>
      <c r="C456" s="1"/>
      <c r="D456" s="1"/>
    </row>
    <row r="457" spans="1:4" ht="15.75" x14ac:dyDescent="0.25">
      <c r="A457" s="1"/>
      <c r="B457" s="3"/>
      <c r="C457" s="1"/>
      <c r="D457" s="1"/>
    </row>
    <row r="458" spans="1:4" ht="15.75" x14ac:dyDescent="0.25">
      <c r="A458" s="1"/>
      <c r="B458" s="3"/>
      <c r="C458" s="1"/>
      <c r="D458" s="1"/>
    </row>
    <row r="459" spans="1:4" ht="15.75" x14ac:dyDescent="0.25">
      <c r="A459" s="1"/>
      <c r="B459" s="3"/>
      <c r="C459" s="1"/>
      <c r="D459" s="1"/>
    </row>
    <row r="460" spans="1:4" ht="15.75" x14ac:dyDescent="0.25">
      <c r="A460" s="1"/>
      <c r="B460" s="3"/>
      <c r="C460" s="1"/>
      <c r="D460" s="1"/>
    </row>
    <row r="461" spans="1:4" ht="15.75" x14ac:dyDescent="0.25">
      <c r="A461" s="1"/>
      <c r="B461" s="3"/>
      <c r="C461" s="1"/>
      <c r="D461" s="1"/>
    </row>
    <row r="462" spans="1:4" ht="15.75" x14ac:dyDescent="0.25">
      <c r="A462" s="1"/>
      <c r="B462" s="3"/>
      <c r="C462" s="1"/>
      <c r="D462" s="1"/>
    </row>
    <row r="463" spans="1:4" ht="15.75" x14ac:dyDescent="0.25">
      <c r="A463" s="1"/>
      <c r="B463" s="3"/>
      <c r="C463" s="1"/>
      <c r="D463" s="1"/>
    </row>
    <row r="464" spans="1:4" ht="15.75" x14ac:dyDescent="0.25">
      <c r="A464" s="1"/>
      <c r="B464" s="3"/>
      <c r="C464" s="1"/>
      <c r="D464" s="1"/>
    </row>
    <row r="465" spans="1:4" ht="15.75" x14ac:dyDescent="0.25">
      <c r="A465" s="1"/>
      <c r="B465" s="3"/>
      <c r="C465" s="1"/>
      <c r="D465" s="1"/>
    </row>
    <row r="466" spans="1:4" ht="15.75" x14ac:dyDescent="0.25">
      <c r="A466" s="1"/>
      <c r="B466" s="3"/>
      <c r="C466" s="1"/>
      <c r="D466" s="1"/>
    </row>
    <row r="467" spans="1:4" ht="15.75" x14ac:dyDescent="0.25">
      <c r="A467" s="1"/>
      <c r="B467" s="3"/>
      <c r="C467" s="1"/>
      <c r="D467" s="1"/>
    </row>
    <row r="468" spans="1:4" ht="15.75" x14ac:dyDescent="0.25">
      <c r="A468" s="1"/>
      <c r="B468" s="3"/>
      <c r="C468" s="1"/>
      <c r="D468" s="1"/>
    </row>
    <row r="469" spans="1:4" ht="15.75" x14ac:dyDescent="0.25">
      <c r="A469" s="1"/>
      <c r="B469" s="3"/>
      <c r="C469" s="1"/>
      <c r="D469" s="1"/>
    </row>
    <row r="470" spans="1:4" ht="15.75" x14ac:dyDescent="0.25">
      <c r="A470" s="1"/>
      <c r="B470" s="3"/>
      <c r="C470" s="1"/>
      <c r="D470" s="1"/>
    </row>
    <row r="471" spans="1:4" ht="15.75" x14ac:dyDescent="0.25">
      <c r="A471" s="1"/>
      <c r="B471" s="3"/>
      <c r="C471" s="1"/>
      <c r="D471" s="1"/>
    </row>
    <row r="472" spans="1:4" ht="15.75" x14ac:dyDescent="0.25">
      <c r="A472" s="1"/>
      <c r="B472" s="3"/>
      <c r="C472" s="1"/>
      <c r="D472" s="1"/>
    </row>
    <row r="473" spans="1:4" ht="15.75" x14ac:dyDescent="0.25">
      <c r="A473" s="1"/>
      <c r="B473" s="3"/>
      <c r="C473" s="1"/>
      <c r="D473" s="1"/>
    </row>
    <row r="474" spans="1:4" ht="15.75" x14ac:dyDescent="0.25">
      <c r="A474" s="1"/>
      <c r="B474" s="3"/>
      <c r="C474" s="1"/>
      <c r="D474" s="1"/>
    </row>
    <row r="475" spans="1:4" ht="15.75" x14ac:dyDescent="0.25">
      <c r="A475" s="1"/>
      <c r="B475" s="3"/>
      <c r="C475" s="1"/>
      <c r="D475" s="1"/>
    </row>
    <row r="476" spans="1:4" ht="15.75" x14ac:dyDescent="0.25">
      <c r="A476" s="1"/>
      <c r="B476" s="3"/>
      <c r="C476" s="1"/>
      <c r="D476" s="1"/>
    </row>
    <row r="477" spans="1:4" ht="15.75" x14ac:dyDescent="0.25">
      <c r="A477" s="1"/>
      <c r="B477" s="3"/>
      <c r="C477" s="1"/>
      <c r="D477" s="1"/>
    </row>
    <row r="478" spans="1:4" ht="15.75" x14ac:dyDescent="0.25">
      <c r="A478" s="1"/>
      <c r="B478" s="3"/>
      <c r="C478" s="1"/>
      <c r="D478" s="1"/>
    </row>
    <row r="479" spans="1:4" ht="15.75" x14ac:dyDescent="0.25">
      <c r="A479" s="1"/>
      <c r="B479" s="3"/>
      <c r="C479" s="1"/>
      <c r="D479" s="1"/>
    </row>
    <row r="480" spans="1:4" ht="15.75" x14ac:dyDescent="0.25">
      <c r="A480" s="1"/>
      <c r="B480" s="3"/>
      <c r="C480" s="1"/>
      <c r="D480" s="1"/>
    </row>
    <row r="481" spans="1:4" ht="15.75" x14ac:dyDescent="0.25">
      <c r="A481" s="1"/>
      <c r="B481" s="3"/>
      <c r="C481" s="1"/>
      <c r="D481" s="1"/>
    </row>
    <row r="482" spans="1:4" ht="15.75" x14ac:dyDescent="0.25">
      <c r="A482" s="1"/>
      <c r="B482" s="3"/>
      <c r="C482" s="1"/>
      <c r="D482" s="1"/>
    </row>
    <row r="483" spans="1:4" ht="15.75" x14ac:dyDescent="0.25">
      <c r="A483" s="1"/>
      <c r="B483" s="3"/>
      <c r="C483" s="1"/>
      <c r="D483" s="1"/>
    </row>
    <row r="484" spans="1:4" ht="15.75" x14ac:dyDescent="0.25">
      <c r="A484" s="1"/>
      <c r="B484" s="3"/>
      <c r="C484" s="1"/>
      <c r="D484" s="1"/>
    </row>
    <row r="485" spans="1:4" ht="15.75" x14ac:dyDescent="0.25">
      <c r="A485" s="1"/>
      <c r="B485" s="3"/>
      <c r="C485" s="1"/>
      <c r="D485" s="1"/>
    </row>
    <row r="486" spans="1:4" ht="15.75" x14ac:dyDescent="0.25">
      <c r="A486" s="1"/>
      <c r="B486" s="3"/>
      <c r="C486" s="1"/>
      <c r="D486" s="1"/>
    </row>
    <row r="487" spans="1:4" ht="15.75" x14ac:dyDescent="0.25">
      <c r="A487" s="1"/>
      <c r="B487" s="3"/>
      <c r="C487" s="1"/>
      <c r="D487" s="1"/>
    </row>
    <row r="488" spans="1:4" ht="15.75" x14ac:dyDescent="0.25">
      <c r="A488" s="1"/>
      <c r="B488" s="3"/>
      <c r="C488" s="1"/>
      <c r="D488" s="1"/>
    </row>
    <row r="489" spans="1:4" ht="15.75" x14ac:dyDescent="0.25">
      <c r="A489" s="1"/>
      <c r="B489" s="3"/>
      <c r="C489" s="1"/>
      <c r="D489" s="1"/>
    </row>
    <row r="490" spans="1:4" ht="15.75" x14ac:dyDescent="0.25">
      <c r="A490" s="1"/>
      <c r="B490" s="3"/>
      <c r="C490" s="1"/>
      <c r="D490" s="1"/>
    </row>
    <row r="491" spans="1:4" ht="15.75" x14ac:dyDescent="0.25">
      <c r="A491" s="1"/>
      <c r="B491" s="3"/>
      <c r="C491" s="1"/>
      <c r="D491" s="1"/>
    </row>
    <row r="492" spans="1:4" ht="15.75" x14ac:dyDescent="0.25">
      <c r="A492" s="1"/>
      <c r="B492" s="3"/>
      <c r="C492" s="1"/>
      <c r="D492" s="1"/>
    </row>
    <row r="493" spans="1:4" ht="15.75" x14ac:dyDescent="0.25">
      <c r="A493" s="1"/>
      <c r="B493" s="3"/>
      <c r="C493" s="1"/>
      <c r="D493" s="1"/>
    </row>
    <row r="494" spans="1:4" ht="15.75" x14ac:dyDescent="0.25">
      <c r="A494" s="1"/>
      <c r="B494" s="3"/>
      <c r="C494" s="1"/>
      <c r="D494" s="1"/>
    </row>
    <row r="495" spans="1:4" ht="15.75" x14ac:dyDescent="0.25">
      <c r="A495" s="1"/>
      <c r="B495" s="3"/>
      <c r="C495" s="1"/>
      <c r="D495" s="1"/>
    </row>
    <row r="496" spans="1:4" ht="15.75" x14ac:dyDescent="0.25">
      <c r="A496" s="1"/>
      <c r="B496" s="3"/>
      <c r="C496" s="1"/>
      <c r="D496" s="1"/>
    </row>
    <row r="497" spans="1:4" ht="15.75" x14ac:dyDescent="0.25">
      <c r="A497" s="1"/>
      <c r="B497" s="3"/>
      <c r="C497" s="1"/>
      <c r="D497" s="1"/>
    </row>
    <row r="498" spans="1:4" ht="15.75" x14ac:dyDescent="0.25">
      <c r="A498" s="1"/>
      <c r="B498" s="3"/>
      <c r="C498" s="1"/>
      <c r="D498" s="1"/>
    </row>
    <row r="499" spans="1:4" ht="15.75" x14ac:dyDescent="0.25">
      <c r="A499" s="1"/>
      <c r="B499" s="3"/>
      <c r="C499" s="1"/>
      <c r="D499" s="1"/>
    </row>
    <row r="500" spans="1:4" ht="15.75" x14ac:dyDescent="0.25">
      <c r="A500" s="1"/>
      <c r="B500" s="3"/>
      <c r="C500" s="1"/>
      <c r="D500" s="1"/>
    </row>
    <row r="501" spans="1:4" ht="15.75" x14ac:dyDescent="0.25">
      <c r="A501" s="1"/>
      <c r="B501" s="3"/>
      <c r="C501" s="1"/>
      <c r="D501" s="1"/>
    </row>
    <row r="502" spans="1:4" ht="15.75" x14ac:dyDescent="0.25">
      <c r="A502" s="1"/>
      <c r="B502" s="3"/>
      <c r="C502" s="1"/>
      <c r="D502" s="1"/>
    </row>
    <row r="503" spans="1:4" ht="15.75" x14ac:dyDescent="0.25">
      <c r="A503" s="1"/>
      <c r="B503" s="3"/>
      <c r="C503" s="1"/>
      <c r="D503" s="1"/>
    </row>
    <row r="504" spans="1:4" ht="15.75" x14ac:dyDescent="0.25">
      <c r="A504" s="1"/>
      <c r="B504" s="3"/>
      <c r="C504" s="1"/>
      <c r="D504" s="1"/>
    </row>
    <row r="505" spans="1:4" ht="15.75" x14ac:dyDescent="0.25">
      <c r="A505" s="1"/>
      <c r="B505" s="3"/>
      <c r="C505" s="1"/>
      <c r="D505" s="1"/>
    </row>
    <row r="506" spans="1:4" ht="15.75" x14ac:dyDescent="0.25">
      <c r="A506" s="1"/>
      <c r="B506" s="3"/>
      <c r="C506" s="1"/>
      <c r="D506" s="1"/>
    </row>
    <row r="507" spans="1:4" ht="15.75" x14ac:dyDescent="0.25">
      <c r="A507" s="1"/>
      <c r="B507" s="3"/>
      <c r="C507" s="1"/>
      <c r="D507" s="1"/>
    </row>
    <row r="508" spans="1:4" ht="15.75" x14ac:dyDescent="0.25">
      <c r="A508" s="1"/>
      <c r="B508" s="3"/>
      <c r="C508" s="1"/>
      <c r="D508" s="1"/>
    </row>
    <row r="509" spans="1:4" ht="15.75" x14ac:dyDescent="0.25">
      <c r="A509" s="1"/>
      <c r="B509" s="3"/>
      <c r="C509" s="1"/>
      <c r="D509" s="1"/>
    </row>
    <row r="510" spans="1:4" ht="15.75" x14ac:dyDescent="0.25">
      <c r="A510" s="1"/>
      <c r="B510" s="3"/>
      <c r="C510" s="1"/>
      <c r="D510" s="1"/>
    </row>
    <row r="511" spans="1:4" ht="15.75" x14ac:dyDescent="0.25">
      <c r="A511" s="1"/>
      <c r="B511" s="3"/>
      <c r="C511" s="1"/>
      <c r="D511" s="1"/>
    </row>
    <row r="512" spans="1:4" ht="15.75" x14ac:dyDescent="0.25">
      <c r="A512" s="1"/>
      <c r="B512" s="3"/>
      <c r="C512" s="1"/>
      <c r="D512" s="1"/>
    </row>
    <row r="513" spans="1:4" ht="15.75" x14ac:dyDescent="0.25">
      <c r="A513" s="1"/>
      <c r="B513" s="3"/>
      <c r="C513" s="1"/>
      <c r="D513" s="1"/>
    </row>
    <row r="514" spans="1:4" ht="15.75" x14ac:dyDescent="0.25">
      <c r="A514" s="1"/>
      <c r="B514" s="3"/>
      <c r="C514" s="1"/>
      <c r="D514" s="1"/>
    </row>
    <row r="515" spans="1:4" ht="15.75" x14ac:dyDescent="0.25">
      <c r="A515" s="1"/>
      <c r="B515" s="3"/>
      <c r="C515" s="1"/>
      <c r="D515" s="1"/>
    </row>
    <row r="516" spans="1:4" ht="15.75" x14ac:dyDescent="0.25">
      <c r="A516" s="1"/>
      <c r="B516" s="3"/>
      <c r="C516" s="1"/>
      <c r="D516" s="1"/>
    </row>
    <row r="517" spans="1:4" ht="15.75" x14ac:dyDescent="0.25">
      <c r="A517" s="1"/>
      <c r="B517" s="3"/>
      <c r="C517" s="1"/>
      <c r="D517" s="1"/>
    </row>
    <row r="518" spans="1:4" ht="15.75" x14ac:dyDescent="0.25">
      <c r="A518" s="1"/>
      <c r="B518" s="3"/>
      <c r="C518" s="1"/>
      <c r="D518" s="1"/>
    </row>
    <row r="519" spans="1:4" ht="15.75" x14ac:dyDescent="0.25">
      <c r="A519" s="1"/>
      <c r="B519" s="3"/>
      <c r="C519" s="1"/>
      <c r="D519" s="1"/>
    </row>
    <row r="520" spans="1:4" ht="15.75" x14ac:dyDescent="0.25">
      <c r="A520" s="1"/>
      <c r="B520" s="3"/>
      <c r="C520" s="1"/>
      <c r="D520" s="1"/>
    </row>
    <row r="521" spans="1:4" ht="15.75" x14ac:dyDescent="0.25">
      <c r="A521" s="1"/>
      <c r="B521" s="3"/>
      <c r="C521" s="1"/>
      <c r="D521" s="1"/>
    </row>
    <row r="522" spans="1:4" ht="15.75" x14ac:dyDescent="0.25">
      <c r="A522" s="1"/>
      <c r="B522" s="3"/>
      <c r="C522" s="1"/>
      <c r="D522" s="1"/>
    </row>
    <row r="523" spans="1:4" ht="15.75" x14ac:dyDescent="0.25">
      <c r="A523" s="1"/>
      <c r="B523" s="3"/>
      <c r="C523" s="1"/>
      <c r="D523" s="1"/>
    </row>
    <row r="524" spans="1:4" ht="15.75" x14ac:dyDescent="0.25">
      <c r="A524" s="1"/>
      <c r="B524" s="3"/>
      <c r="C524" s="1"/>
      <c r="D524" s="1"/>
    </row>
    <row r="525" spans="1:4" ht="15.75" x14ac:dyDescent="0.25">
      <c r="A525" s="1"/>
      <c r="B525" s="3"/>
      <c r="C525" s="1"/>
      <c r="D525" s="1"/>
    </row>
    <row r="526" spans="1:4" ht="15.75" x14ac:dyDescent="0.25">
      <c r="A526" s="1"/>
      <c r="B526" s="3"/>
      <c r="C526" s="1"/>
      <c r="D526" s="1"/>
    </row>
    <row r="527" spans="1:4" ht="15.75" x14ac:dyDescent="0.25">
      <c r="A527" s="1"/>
      <c r="B527" s="3"/>
      <c r="C527" s="1"/>
      <c r="D527" s="1"/>
    </row>
    <row r="528" spans="1:4" ht="15.75" x14ac:dyDescent="0.25">
      <c r="A528" s="1"/>
      <c r="B528" s="3"/>
      <c r="C528" s="1"/>
      <c r="D528" s="1"/>
    </row>
    <row r="529" spans="1:4" ht="15.75" x14ac:dyDescent="0.25">
      <c r="A529" s="1"/>
      <c r="B529" s="3"/>
      <c r="C529" s="1"/>
      <c r="D529" s="1"/>
    </row>
    <row r="530" spans="1:4" ht="15.75" x14ac:dyDescent="0.25">
      <c r="A530" s="1"/>
      <c r="B530" s="3"/>
      <c r="C530" s="1"/>
      <c r="D530" s="1"/>
    </row>
    <row r="531" spans="1:4" ht="15.75" x14ac:dyDescent="0.25">
      <c r="A531" s="1"/>
      <c r="B531" s="3"/>
      <c r="C531" s="1"/>
      <c r="D531" s="1"/>
    </row>
    <row r="532" spans="1:4" ht="15.75" x14ac:dyDescent="0.25">
      <c r="A532" s="1"/>
      <c r="B532" s="3"/>
      <c r="C532" s="1"/>
      <c r="D532" s="1"/>
    </row>
    <row r="533" spans="1:4" ht="15.75" x14ac:dyDescent="0.25">
      <c r="A533" s="1"/>
      <c r="B533" s="3"/>
      <c r="C533" s="1"/>
      <c r="D533" s="1"/>
    </row>
    <row r="534" spans="1:4" ht="15.75" x14ac:dyDescent="0.25">
      <c r="A534" s="1"/>
      <c r="B534" s="3"/>
      <c r="C534" s="1"/>
      <c r="D534" s="1"/>
    </row>
    <row r="535" spans="1:4" ht="15.75" x14ac:dyDescent="0.25">
      <c r="A535" s="1"/>
      <c r="B535" s="3"/>
      <c r="C535" s="1"/>
      <c r="D535" s="1"/>
    </row>
    <row r="536" spans="1:4" ht="15.75" x14ac:dyDescent="0.25">
      <c r="A536" s="1"/>
      <c r="B536" s="3"/>
      <c r="C536" s="1"/>
      <c r="D536" s="1"/>
    </row>
    <row r="537" spans="1:4" ht="15.75" x14ac:dyDescent="0.25">
      <c r="A537" s="1"/>
      <c r="B537" s="3"/>
      <c r="C537" s="1"/>
      <c r="D537" s="1"/>
    </row>
    <row r="538" spans="1:4" ht="15.75" x14ac:dyDescent="0.25">
      <c r="A538" s="1"/>
      <c r="B538" s="3"/>
      <c r="C538" s="1"/>
      <c r="D538" s="1"/>
    </row>
    <row r="539" spans="1:4" ht="15.75" x14ac:dyDescent="0.25">
      <c r="A539" s="1"/>
      <c r="B539" s="3"/>
      <c r="C539" s="1"/>
      <c r="D539" s="1"/>
    </row>
    <row r="540" spans="1:4" ht="15.75" x14ac:dyDescent="0.25">
      <c r="A540" s="1"/>
      <c r="B540" s="3"/>
      <c r="C540" s="1"/>
      <c r="D540" s="1"/>
    </row>
    <row r="541" spans="1:4" ht="15.75" x14ac:dyDescent="0.25">
      <c r="A541" s="1"/>
      <c r="B541" s="3"/>
      <c r="C541" s="1"/>
      <c r="D541" s="1"/>
    </row>
    <row r="542" spans="1:4" ht="15.75" x14ac:dyDescent="0.25">
      <c r="A542" s="1"/>
      <c r="B542" s="3"/>
      <c r="C542" s="1"/>
      <c r="D542" s="1"/>
    </row>
    <row r="543" spans="1:4" ht="15.75" x14ac:dyDescent="0.25">
      <c r="A543" s="1"/>
      <c r="B543" s="3"/>
      <c r="C543" s="1"/>
      <c r="D543" s="1"/>
    </row>
    <row r="544" spans="1:4" ht="15.75" x14ac:dyDescent="0.25">
      <c r="A544" s="1"/>
      <c r="B544" s="3"/>
      <c r="C544" s="1"/>
      <c r="D544" s="1"/>
    </row>
    <row r="545" spans="1:4" ht="15.75" x14ac:dyDescent="0.25">
      <c r="A545" s="1"/>
      <c r="B545" s="3"/>
      <c r="C545" s="1"/>
      <c r="D545" s="1"/>
    </row>
    <row r="546" spans="1:4" ht="15.75" x14ac:dyDescent="0.25">
      <c r="A546" s="1"/>
      <c r="B546" s="3"/>
      <c r="C546" s="1"/>
      <c r="D546" s="1"/>
    </row>
    <row r="547" spans="1:4" ht="15.75" x14ac:dyDescent="0.25">
      <c r="A547" s="1"/>
      <c r="B547" s="3"/>
      <c r="C547" s="1"/>
      <c r="D547" s="1"/>
    </row>
    <row r="548" spans="1:4" ht="15.75" x14ac:dyDescent="0.25">
      <c r="A548" s="1"/>
      <c r="B548" s="3"/>
      <c r="C548" s="1"/>
      <c r="D548" s="1"/>
    </row>
    <row r="549" spans="1:4" ht="15.75" x14ac:dyDescent="0.25">
      <c r="A549" s="1"/>
      <c r="B549" s="3"/>
      <c r="C549" s="1"/>
      <c r="D549" s="1"/>
    </row>
    <row r="550" spans="1:4" ht="15.75" x14ac:dyDescent="0.25">
      <c r="A550" s="1"/>
      <c r="B550" s="3"/>
      <c r="C550" s="1"/>
      <c r="D550" s="1"/>
    </row>
    <row r="551" spans="1:4" ht="15.75" x14ac:dyDescent="0.25">
      <c r="A551" s="1"/>
      <c r="B551" s="3"/>
      <c r="C551" s="1"/>
      <c r="D551" s="1"/>
    </row>
    <row r="552" spans="1:4" ht="15.75" x14ac:dyDescent="0.25">
      <c r="A552" s="1"/>
      <c r="B552" s="3"/>
      <c r="C552" s="1"/>
      <c r="D552" s="1"/>
    </row>
    <row r="553" spans="1:4" ht="15.75" x14ac:dyDescent="0.25">
      <c r="A553" s="1"/>
      <c r="B553" s="3"/>
      <c r="C553" s="1"/>
      <c r="D553" s="1"/>
    </row>
    <row r="554" spans="1:4" ht="15.75" x14ac:dyDescent="0.25">
      <c r="A554" s="1"/>
      <c r="B554" s="3"/>
      <c r="C554" s="1"/>
      <c r="D554" s="1"/>
    </row>
    <row r="555" spans="1:4" ht="15.75" x14ac:dyDescent="0.25">
      <c r="A555" s="1"/>
      <c r="B555" s="3"/>
      <c r="C555" s="1"/>
      <c r="D555" s="1"/>
    </row>
    <row r="556" spans="1:4" ht="15.75" x14ac:dyDescent="0.25">
      <c r="A556" s="1"/>
      <c r="B556" s="3"/>
      <c r="C556" s="1"/>
      <c r="D556" s="1"/>
    </row>
    <row r="557" spans="1:4" ht="15.75" x14ac:dyDescent="0.25">
      <c r="A557" s="1"/>
      <c r="B557" s="3"/>
      <c r="C557" s="1"/>
      <c r="D557" s="1"/>
    </row>
    <row r="558" spans="1:4" ht="15.75" x14ac:dyDescent="0.25">
      <c r="A558" s="1"/>
      <c r="B558" s="3"/>
      <c r="C558" s="1"/>
      <c r="D558" s="1"/>
    </row>
    <row r="559" spans="1:4" ht="15.75" x14ac:dyDescent="0.25">
      <c r="A559" s="1"/>
      <c r="B559" s="3"/>
      <c r="C559" s="1"/>
      <c r="D559" s="1"/>
    </row>
    <row r="560" spans="1:4" ht="15.75" x14ac:dyDescent="0.25">
      <c r="A560" s="1"/>
      <c r="B560" s="3"/>
      <c r="C560" s="1"/>
      <c r="D560" s="1"/>
    </row>
    <row r="561" spans="1:4" ht="15.75" x14ac:dyDescent="0.25">
      <c r="A561" s="1"/>
      <c r="B561" s="3"/>
      <c r="C561" s="1"/>
      <c r="D561" s="1"/>
    </row>
    <row r="562" spans="1:4" ht="15.75" x14ac:dyDescent="0.25">
      <c r="A562" s="1"/>
      <c r="B562" s="3"/>
      <c r="C562" s="1"/>
      <c r="D562" s="1"/>
    </row>
    <row r="563" spans="1:4" ht="15.75" x14ac:dyDescent="0.25">
      <c r="A563" s="1"/>
      <c r="B563" s="3"/>
      <c r="C563" s="1"/>
      <c r="D563" s="1"/>
    </row>
    <row r="564" spans="1:4" ht="15.75" x14ac:dyDescent="0.25">
      <c r="A564" s="1"/>
      <c r="B564" s="3"/>
      <c r="C564" s="1"/>
      <c r="D564" s="1"/>
    </row>
    <row r="565" spans="1:4" ht="15.75" x14ac:dyDescent="0.25">
      <c r="A565" s="1"/>
      <c r="B565" s="3"/>
      <c r="C565" s="1"/>
      <c r="D565" s="1"/>
    </row>
    <row r="566" spans="1:4" ht="15.75" x14ac:dyDescent="0.25">
      <c r="A566" s="1"/>
      <c r="B566" s="3"/>
      <c r="C566" s="1"/>
      <c r="D566" s="1"/>
    </row>
    <row r="567" spans="1:4" ht="15.75" x14ac:dyDescent="0.25">
      <c r="A567" s="1"/>
      <c r="B567" s="3"/>
      <c r="C567" s="1"/>
      <c r="D567" s="1"/>
    </row>
    <row r="568" spans="1:4" ht="15.75" x14ac:dyDescent="0.25">
      <c r="A568" s="1"/>
      <c r="B568" s="3"/>
      <c r="C568" s="1"/>
      <c r="D568" s="1"/>
    </row>
    <row r="569" spans="1:4" ht="15.75" x14ac:dyDescent="0.25">
      <c r="A569" s="1"/>
      <c r="B569" s="3"/>
      <c r="C569" s="1"/>
      <c r="D569" s="1"/>
    </row>
    <row r="570" spans="1:4" ht="15.75" x14ac:dyDescent="0.25">
      <c r="A570" s="1"/>
      <c r="B570" s="3"/>
      <c r="C570" s="1"/>
      <c r="D570" s="1"/>
    </row>
    <row r="571" spans="1:4" ht="15.75" x14ac:dyDescent="0.25">
      <c r="A571" s="1"/>
      <c r="B571" s="3"/>
      <c r="C571" s="1"/>
      <c r="D571" s="1"/>
    </row>
    <row r="572" spans="1:4" ht="15.75" x14ac:dyDescent="0.25">
      <c r="A572" s="1"/>
      <c r="B572" s="3"/>
      <c r="C572" s="1"/>
      <c r="D572" s="1"/>
    </row>
    <row r="573" spans="1:4" ht="15.75" x14ac:dyDescent="0.25">
      <c r="A573" s="1"/>
      <c r="B573" s="3"/>
      <c r="C573" s="1"/>
      <c r="D573" s="1"/>
    </row>
    <row r="574" spans="1:4" ht="15.75" x14ac:dyDescent="0.25">
      <c r="A574" s="1"/>
      <c r="B574" s="3"/>
      <c r="C574" s="1"/>
      <c r="D574" s="1"/>
    </row>
    <row r="575" spans="1:4" ht="15.75" x14ac:dyDescent="0.25">
      <c r="A575" s="1"/>
      <c r="B575" s="3"/>
      <c r="C575" s="1"/>
      <c r="D575" s="1"/>
    </row>
    <row r="576" spans="1:4" ht="15.75" x14ac:dyDescent="0.25">
      <c r="A576" s="1"/>
      <c r="B576" s="3"/>
      <c r="C576" s="1"/>
      <c r="D576" s="1"/>
    </row>
    <row r="577" spans="1:4" ht="15.75" x14ac:dyDescent="0.25">
      <c r="A577" s="1"/>
      <c r="B577" s="3"/>
      <c r="C577" s="1"/>
      <c r="D577" s="1"/>
    </row>
    <row r="578" spans="1:4" ht="15.75" x14ac:dyDescent="0.25">
      <c r="A578" s="1"/>
      <c r="B578" s="3"/>
      <c r="C578" s="1"/>
      <c r="D578" s="1"/>
    </row>
    <row r="579" spans="1:4" ht="15.75" x14ac:dyDescent="0.25">
      <c r="A579" s="1"/>
      <c r="B579" s="3"/>
      <c r="C579" s="1"/>
      <c r="D579" s="1"/>
    </row>
    <row r="580" spans="1:4" ht="15.75" x14ac:dyDescent="0.25">
      <c r="A580" s="1"/>
      <c r="B580" s="3"/>
      <c r="C580" s="1"/>
      <c r="D580" s="1"/>
    </row>
    <row r="581" spans="1:4" ht="15.75" x14ac:dyDescent="0.25">
      <c r="A581" s="1"/>
      <c r="B581" s="3"/>
      <c r="C581" s="1"/>
      <c r="D581" s="1"/>
    </row>
    <row r="582" spans="1:4" ht="15.75" x14ac:dyDescent="0.25">
      <c r="A582" s="1"/>
      <c r="B582" s="3"/>
      <c r="C582" s="1"/>
      <c r="D582" s="1"/>
    </row>
    <row r="583" spans="1:4" ht="15.75" x14ac:dyDescent="0.25">
      <c r="A583" s="1"/>
      <c r="B583" s="3"/>
      <c r="C583" s="1"/>
      <c r="D583" s="1"/>
    </row>
    <row r="584" spans="1:4" ht="15.75" x14ac:dyDescent="0.25">
      <c r="A584" s="1"/>
      <c r="B584" s="3"/>
      <c r="C584" s="1"/>
      <c r="D584" s="1"/>
    </row>
    <row r="585" spans="1:4" ht="15.75" x14ac:dyDescent="0.25">
      <c r="A585" s="1"/>
      <c r="B585" s="3"/>
      <c r="C585" s="1"/>
      <c r="D585" s="1"/>
    </row>
    <row r="586" spans="1:4" ht="15.75" x14ac:dyDescent="0.25">
      <c r="A586" s="1"/>
      <c r="B586" s="3"/>
      <c r="C586" s="1"/>
      <c r="D586" s="1"/>
    </row>
    <row r="587" spans="1:4" ht="15.75" x14ac:dyDescent="0.25">
      <c r="A587" s="1"/>
      <c r="B587" s="3"/>
      <c r="C587" s="1"/>
      <c r="D587" s="1"/>
    </row>
    <row r="588" spans="1:4" ht="15.75" x14ac:dyDescent="0.25">
      <c r="A588" s="1"/>
      <c r="B588" s="3"/>
      <c r="C588" s="1"/>
      <c r="D588" s="1"/>
    </row>
    <row r="589" spans="1:4" ht="15.75" x14ac:dyDescent="0.25">
      <c r="A589" s="1"/>
      <c r="B589" s="3"/>
      <c r="C589" s="1"/>
      <c r="D589" s="1"/>
    </row>
    <row r="590" spans="1:4" ht="15.75" x14ac:dyDescent="0.25">
      <c r="A590" s="1"/>
      <c r="B590" s="3"/>
      <c r="C590" s="1"/>
      <c r="D590" s="1"/>
    </row>
    <row r="591" spans="1:4" ht="15.75" x14ac:dyDescent="0.25">
      <c r="A591" s="1"/>
      <c r="B591" s="3"/>
      <c r="C591" s="1"/>
      <c r="D591" s="1"/>
    </row>
    <row r="592" spans="1:4" ht="15.75" x14ac:dyDescent="0.25">
      <c r="A592" s="1"/>
      <c r="B592" s="3"/>
      <c r="C592" s="1"/>
      <c r="D592" s="1"/>
    </row>
    <row r="593" spans="1:4" ht="15.75" x14ac:dyDescent="0.25">
      <c r="A593" s="1"/>
      <c r="B593" s="3"/>
      <c r="C593" s="1"/>
      <c r="D593" s="1"/>
    </row>
    <row r="594" spans="1:4" ht="15.75" x14ac:dyDescent="0.25">
      <c r="A594" s="1"/>
      <c r="B594" s="3"/>
      <c r="C594" s="1"/>
      <c r="D594" s="1"/>
    </row>
    <row r="595" spans="1:4" ht="15.75" x14ac:dyDescent="0.25">
      <c r="A595" s="1"/>
      <c r="B595" s="3"/>
      <c r="C595" s="1"/>
      <c r="D595" s="1"/>
    </row>
    <row r="596" spans="1:4" ht="15.75" x14ac:dyDescent="0.25">
      <c r="A596" s="1"/>
      <c r="B596" s="3"/>
      <c r="C596" s="1"/>
      <c r="D596" s="1"/>
    </row>
    <row r="597" spans="1:4" ht="15.75" x14ac:dyDescent="0.25">
      <c r="A597" s="1"/>
      <c r="B597" s="3"/>
      <c r="C597" s="1"/>
      <c r="D597" s="1"/>
    </row>
    <row r="598" spans="1:4" ht="15.75" x14ac:dyDescent="0.25">
      <c r="A598" s="1"/>
      <c r="B598" s="3"/>
      <c r="C598" s="1"/>
      <c r="D598" s="1"/>
    </row>
    <row r="599" spans="1:4" ht="15.75" x14ac:dyDescent="0.25">
      <c r="A599" s="1"/>
      <c r="B599" s="3"/>
      <c r="C599" s="1"/>
      <c r="D599" s="1"/>
    </row>
    <row r="600" spans="1:4" ht="15.75" x14ac:dyDescent="0.25">
      <c r="A600" s="1"/>
      <c r="B600" s="3"/>
      <c r="C600" s="1"/>
      <c r="D600" s="1"/>
    </row>
    <row r="601" spans="1:4" ht="15.75" x14ac:dyDescent="0.25">
      <c r="A601" s="1"/>
      <c r="B601" s="3"/>
      <c r="C601" s="1"/>
      <c r="D601" s="1"/>
    </row>
    <row r="602" spans="1:4" ht="15.75" x14ac:dyDescent="0.25">
      <c r="A602" s="1"/>
      <c r="B602" s="3"/>
      <c r="C602" s="1"/>
      <c r="D602" s="1"/>
    </row>
    <row r="603" spans="1:4" ht="15.75" x14ac:dyDescent="0.25">
      <c r="A603" s="1"/>
      <c r="B603" s="3"/>
      <c r="C603" s="1"/>
      <c r="D603" s="1"/>
    </row>
    <row r="604" spans="1:4" ht="15.75" x14ac:dyDescent="0.25">
      <c r="A604" s="1"/>
      <c r="B604" s="3"/>
      <c r="C604" s="1"/>
      <c r="D604" s="1"/>
    </row>
    <row r="605" spans="1:4" ht="15.75" x14ac:dyDescent="0.25">
      <c r="A605" s="1"/>
      <c r="B605" s="3"/>
      <c r="C605" s="1"/>
      <c r="D605" s="1"/>
    </row>
    <row r="606" spans="1:4" ht="15.75" x14ac:dyDescent="0.25">
      <c r="A606" s="1"/>
      <c r="B606" s="3"/>
      <c r="C606" s="1"/>
      <c r="D606" s="1"/>
    </row>
    <row r="607" spans="1:4" ht="15.75" x14ac:dyDescent="0.25">
      <c r="A607" s="1"/>
      <c r="B607" s="3"/>
      <c r="C607" s="1"/>
      <c r="D607" s="1"/>
    </row>
    <row r="608" spans="1:4" ht="15.75" x14ac:dyDescent="0.25">
      <c r="A608" s="1"/>
      <c r="B608" s="3"/>
      <c r="C608" s="1"/>
      <c r="D608" s="1"/>
    </row>
    <row r="609" spans="1:4" ht="15.75" x14ac:dyDescent="0.25">
      <c r="A609" s="1"/>
      <c r="B609" s="3"/>
      <c r="C609" s="1"/>
      <c r="D609" s="1"/>
    </row>
    <row r="610" spans="1:4" ht="15.75" x14ac:dyDescent="0.25">
      <c r="A610" s="1"/>
      <c r="B610" s="3"/>
      <c r="C610" s="1"/>
      <c r="D610" s="1"/>
    </row>
    <row r="611" spans="1:4" ht="15.75" x14ac:dyDescent="0.25">
      <c r="A611" s="1"/>
      <c r="B611" s="3"/>
      <c r="C611" s="1"/>
      <c r="D611" s="1"/>
    </row>
    <row r="612" spans="1:4" ht="15.75" x14ac:dyDescent="0.25">
      <c r="A612" s="1"/>
      <c r="B612" s="3"/>
      <c r="C612" s="1"/>
      <c r="D612" s="1"/>
    </row>
    <row r="613" spans="1:4" ht="15.75" x14ac:dyDescent="0.25">
      <c r="A613" s="1"/>
      <c r="B613" s="3"/>
      <c r="C613" s="1"/>
      <c r="D613" s="1"/>
    </row>
    <row r="614" spans="1:4" ht="15.75" x14ac:dyDescent="0.25">
      <c r="A614" s="1"/>
      <c r="B614" s="3"/>
      <c r="C614" s="1"/>
      <c r="D614" s="1"/>
    </row>
    <row r="615" spans="1:4" ht="15.75" x14ac:dyDescent="0.25">
      <c r="A615" s="1"/>
      <c r="B615" s="3"/>
      <c r="C615" s="1"/>
      <c r="D615" s="1"/>
    </row>
    <row r="616" spans="1:4" ht="15.75" x14ac:dyDescent="0.25">
      <c r="A616" s="1"/>
      <c r="B616" s="3"/>
      <c r="C616" s="1"/>
      <c r="D616" s="1"/>
    </row>
    <row r="617" spans="1:4" ht="15.75" x14ac:dyDescent="0.25">
      <c r="A617" s="1"/>
      <c r="B617" s="3"/>
      <c r="C617" s="1"/>
      <c r="D617" s="1"/>
    </row>
    <row r="618" spans="1:4" ht="15.75" x14ac:dyDescent="0.25">
      <c r="A618" s="1"/>
      <c r="B618" s="3"/>
      <c r="C618" s="1"/>
      <c r="D618" s="1"/>
    </row>
    <row r="619" spans="1:4" ht="15.75" x14ac:dyDescent="0.25">
      <c r="A619" s="1"/>
      <c r="B619" s="3"/>
      <c r="C619" s="1"/>
      <c r="D619" s="1"/>
    </row>
    <row r="620" spans="1:4" ht="15.75" x14ac:dyDescent="0.25">
      <c r="A620" s="1"/>
      <c r="B620" s="3"/>
      <c r="C620" s="1"/>
      <c r="D620" s="1"/>
    </row>
    <row r="621" spans="1:4" ht="15.75" x14ac:dyDescent="0.25">
      <c r="A621" s="1"/>
      <c r="B621" s="3"/>
      <c r="C621" s="1"/>
      <c r="D621" s="1"/>
    </row>
    <row r="622" spans="1:4" ht="15.75" x14ac:dyDescent="0.25">
      <c r="A622" s="1"/>
      <c r="B622" s="3"/>
      <c r="C622" s="1"/>
      <c r="D622" s="1"/>
    </row>
    <row r="623" spans="1:4" ht="15.75" x14ac:dyDescent="0.25">
      <c r="A623" s="1"/>
      <c r="B623" s="3"/>
      <c r="C623" s="1"/>
      <c r="D623" s="1"/>
    </row>
    <row r="624" spans="1:4" ht="15.75" x14ac:dyDescent="0.25">
      <c r="A624" s="1"/>
      <c r="B624" s="3"/>
      <c r="C624" s="1"/>
      <c r="D624" s="1"/>
    </row>
    <row r="625" spans="1:4" ht="15.75" x14ac:dyDescent="0.25">
      <c r="A625" s="1"/>
      <c r="B625" s="3"/>
      <c r="C625" s="1"/>
      <c r="D625" s="1"/>
    </row>
    <row r="626" spans="1:4" ht="15.75" x14ac:dyDescent="0.25">
      <c r="A626" s="1"/>
      <c r="B626" s="3"/>
      <c r="C626" s="1"/>
      <c r="D626" s="1"/>
    </row>
    <row r="627" spans="1:4" ht="15.75" x14ac:dyDescent="0.25">
      <c r="A627" s="1"/>
      <c r="B627" s="3"/>
      <c r="C627" s="1"/>
      <c r="D627" s="1"/>
    </row>
    <row r="628" spans="1:4" ht="15.75" x14ac:dyDescent="0.25">
      <c r="A628" s="1"/>
      <c r="B628" s="3"/>
      <c r="C628" s="1"/>
      <c r="D628" s="1"/>
    </row>
    <row r="629" spans="1:4" ht="15.75" x14ac:dyDescent="0.25">
      <c r="A629" s="1"/>
      <c r="B629" s="3"/>
      <c r="C629" s="1"/>
      <c r="D629" s="1"/>
    </row>
    <row r="630" spans="1:4" ht="15.75" x14ac:dyDescent="0.25">
      <c r="A630" s="1"/>
      <c r="B630" s="3"/>
      <c r="C630" s="1"/>
      <c r="D630" s="1"/>
    </row>
    <row r="631" spans="1:4" ht="15.75" x14ac:dyDescent="0.25">
      <c r="A631" s="1"/>
      <c r="B631" s="3"/>
      <c r="C631" s="1"/>
      <c r="D631" s="1"/>
    </row>
    <row r="632" spans="1:4" ht="15.75" x14ac:dyDescent="0.25">
      <c r="A632" s="1"/>
      <c r="B632" s="3"/>
      <c r="C632" s="1"/>
      <c r="D632" s="1"/>
    </row>
    <row r="633" spans="1:4" ht="15.75" x14ac:dyDescent="0.25">
      <c r="A633" s="1"/>
      <c r="B633" s="3"/>
      <c r="C633" s="1"/>
      <c r="D633" s="1"/>
    </row>
    <row r="634" spans="1:4" ht="15.75" x14ac:dyDescent="0.25">
      <c r="A634" s="1"/>
      <c r="B634" s="3"/>
      <c r="C634" s="1"/>
      <c r="D634" s="1"/>
    </row>
    <row r="635" spans="1:4" ht="15.75" x14ac:dyDescent="0.25">
      <c r="A635" s="1"/>
      <c r="B635" s="3"/>
      <c r="C635" s="1"/>
      <c r="D635" s="1"/>
    </row>
    <row r="636" spans="1:4" ht="15.75" x14ac:dyDescent="0.25">
      <c r="A636" s="1"/>
      <c r="B636" s="3"/>
      <c r="C636" s="1"/>
      <c r="D636" s="1"/>
    </row>
    <row r="637" spans="1:4" ht="15.75" x14ac:dyDescent="0.25">
      <c r="A637" s="1"/>
      <c r="B637" s="3"/>
      <c r="C637" s="1"/>
      <c r="D637" s="1"/>
    </row>
    <row r="638" spans="1:4" ht="15.75" x14ac:dyDescent="0.25">
      <c r="A638" s="1"/>
      <c r="B638" s="3"/>
      <c r="C638" s="1"/>
      <c r="D638" s="1"/>
    </row>
    <row r="639" spans="1:4" ht="15.75" x14ac:dyDescent="0.25">
      <c r="A639" s="1"/>
      <c r="B639" s="3"/>
      <c r="C639" s="1"/>
      <c r="D639" s="1"/>
    </row>
    <row r="640" spans="1:4" ht="15.75" x14ac:dyDescent="0.25">
      <c r="A640" s="1"/>
      <c r="B640" s="3"/>
      <c r="C640" s="1"/>
      <c r="D640" s="1"/>
    </row>
    <row r="641" spans="1:4" ht="15.75" x14ac:dyDescent="0.25">
      <c r="A641" s="1"/>
      <c r="B641" s="3"/>
      <c r="C641" s="1"/>
      <c r="D641" s="1"/>
    </row>
    <row r="642" spans="1:4" ht="15.75" x14ac:dyDescent="0.25">
      <c r="A642" s="1"/>
      <c r="B642" s="3"/>
      <c r="C642" s="1"/>
      <c r="D642" s="1"/>
    </row>
    <row r="643" spans="1:4" ht="15.75" x14ac:dyDescent="0.25">
      <c r="A643" s="1"/>
      <c r="B643" s="3"/>
      <c r="C643" s="1"/>
      <c r="D643" s="1"/>
    </row>
    <row r="644" spans="1:4" ht="15.75" x14ac:dyDescent="0.25">
      <c r="A644" s="1"/>
      <c r="B644" s="3"/>
      <c r="C644" s="1"/>
      <c r="D644" s="1"/>
    </row>
    <row r="645" spans="1:4" ht="15.75" x14ac:dyDescent="0.25">
      <c r="A645" s="1"/>
      <c r="B645" s="3"/>
      <c r="C645" s="1"/>
      <c r="D645" s="1"/>
    </row>
    <row r="646" spans="1:4" ht="15.75" x14ac:dyDescent="0.25">
      <c r="A646" s="1"/>
      <c r="B646" s="3"/>
      <c r="C646" s="1"/>
      <c r="D646" s="1"/>
    </row>
    <row r="647" spans="1:4" ht="15.75" x14ac:dyDescent="0.25">
      <c r="A647" s="1"/>
      <c r="B647" s="3"/>
      <c r="C647" s="1"/>
      <c r="D647" s="1"/>
    </row>
    <row r="648" spans="1:4" ht="15.75" x14ac:dyDescent="0.25">
      <c r="A648" s="1"/>
      <c r="B648" s="3"/>
      <c r="C648" s="1"/>
      <c r="D648" s="1"/>
    </row>
    <row r="649" spans="1:4" ht="15.75" x14ac:dyDescent="0.25">
      <c r="A649" s="1"/>
      <c r="B649" s="3"/>
      <c r="C649" s="1"/>
      <c r="D649" s="1"/>
    </row>
    <row r="650" spans="1:4" ht="15.75" x14ac:dyDescent="0.25">
      <c r="A650" s="1"/>
      <c r="B650" s="3"/>
      <c r="C650" s="1"/>
      <c r="D650" s="1"/>
    </row>
    <row r="651" spans="1:4" ht="15.75" x14ac:dyDescent="0.25">
      <c r="A651" s="1"/>
      <c r="B651" s="3"/>
      <c r="C651" s="1"/>
      <c r="D651" s="1"/>
    </row>
    <row r="652" spans="1:4" ht="15.75" x14ac:dyDescent="0.25">
      <c r="A652" s="1"/>
      <c r="B652" s="3"/>
      <c r="C652" s="1"/>
      <c r="D652" s="1"/>
    </row>
    <row r="653" spans="1:4" ht="15.75" x14ac:dyDescent="0.25">
      <c r="A653" s="1"/>
      <c r="B653" s="3"/>
      <c r="C653" s="1"/>
      <c r="D653" s="1"/>
    </row>
    <row r="654" spans="1:4" ht="15.75" x14ac:dyDescent="0.25">
      <c r="A654" s="1"/>
      <c r="B654" s="3"/>
      <c r="C654" s="1"/>
      <c r="D654" s="1"/>
    </row>
    <row r="655" spans="1:4" ht="15.75" x14ac:dyDescent="0.25">
      <c r="A655" s="1"/>
      <c r="B655" s="3"/>
      <c r="C655" s="1"/>
      <c r="D655" s="1"/>
    </row>
    <row r="656" spans="1:4" ht="15.75" x14ac:dyDescent="0.25">
      <c r="A656" s="1"/>
      <c r="B656" s="3"/>
      <c r="C656" s="1"/>
      <c r="D656" s="1"/>
    </row>
    <row r="657" spans="1:4" ht="15.75" x14ac:dyDescent="0.25">
      <c r="A657" s="1"/>
      <c r="B657" s="3"/>
      <c r="C657" s="1"/>
      <c r="D657" s="1"/>
    </row>
    <row r="658" spans="1:4" ht="15.75" x14ac:dyDescent="0.25">
      <c r="A658" s="1"/>
      <c r="B658" s="3"/>
      <c r="C658" s="1"/>
      <c r="D658" s="1"/>
    </row>
    <row r="659" spans="1:4" ht="15.75" x14ac:dyDescent="0.25">
      <c r="A659" s="1"/>
      <c r="B659" s="3"/>
      <c r="C659" s="1"/>
      <c r="D659" s="1"/>
    </row>
    <row r="660" spans="1:4" ht="15.75" x14ac:dyDescent="0.25">
      <c r="A660" s="1"/>
      <c r="B660" s="3"/>
      <c r="C660" s="1"/>
      <c r="D660" s="1"/>
    </row>
    <row r="661" spans="1:4" ht="15.75" x14ac:dyDescent="0.25">
      <c r="A661" s="1"/>
      <c r="B661" s="3"/>
      <c r="C661" s="1"/>
      <c r="D661" s="1"/>
    </row>
    <row r="662" spans="1:4" ht="15.75" x14ac:dyDescent="0.25">
      <c r="A662" s="1"/>
      <c r="B662" s="3"/>
      <c r="C662" s="1"/>
      <c r="D662" s="1"/>
    </row>
    <row r="663" spans="1:4" ht="15.75" x14ac:dyDescent="0.25">
      <c r="A663" s="1"/>
      <c r="B663" s="3"/>
      <c r="C663" s="1"/>
      <c r="D663" s="1"/>
    </row>
    <row r="664" spans="1:4" ht="15.75" x14ac:dyDescent="0.25">
      <c r="A664" s="1"/>
      <c r="B664" s="3"/>
      <c r="C664" s="1"/>
      <c r="D664" s="1"/>
    </row>
    <row r="665" spans="1:4" ht="15.75" x14ac:dyDescent="0.25">
      <c r="A665" s="1"/>
      <c r="B665" s="3"/>
      <c r="C665" s="1"/>
      <c r="D665" s="1"/>
    </row>
    <row r="666" spans="1:4" ht="15.75" x14ac:dyDescent="0.25">
      <c r="A666" s="1"/>
      <c r="B666" s="3"/>
      <c r="C666" s="1"/>
      <c r="D666" s="1"/>
    </row>
    <row r="667" spans="1:4" ht="15.75" x14ac:dyDescent="0.25">
      <c r="A667" s="1"/>
      <c r="B667" s="3"/>
      <c r="C667" s="1"/>
      <c r="D667" s="1"/>
    </row>
    <row r="668" spans="1:4" ht="15.75" x14ac:dyDescent="0.25">
      <c r="A668" s="1"/>
      <c r="B668" s="3"/>
      <c r="C668" s="1"/>
      <c r="D668" s="1"/>
    </row>
    <row r="669" spans="1:4" ht="15.75" x14ac:dyDescent="0.25">
      <c r="A669" s="1"/>
      <c r="B669" s="3"/>
      <c r="C669" s="1"/>
      <c r="D669" s="1"/>
    </row>
    <row r="670" spans="1:4" ht="15.75" x14ac:dyDescent="0.25">
      <c r="A670" s="1"/>
      <c r="B670" s="3"/>
      <c r="C670" s="1"/>
      <c r="D670" s="1"/>
    </row>
    <row r="671" spans="1:4" ht="15.75" x14ac:dyDescent="0.25">
      <c r="A671" s="1"/>
      <c r="B671" s="3"/>
      <c r="C671" s="1"/>
      <c r="D671" s="1"/>
    </row>
    <row r="672" spans="1:4" ht="15.75" x14ac:dyDescent="0.25">
      <c r="A672" s="1"/>
      <c r="B672" s="3"/>
      <c r="C672" s="1"/>
      <c r="D672" s="1"/>
    </row>
    <row r="673" spans="1:4" ht="15.75" x14ac:dyDescent="0.25">
      <c r="A673" s="1"/>
      <c r="B673" s="3"/>
      <c r="C673" s="1"/>
      <c r="D673" s="1"/>
    </row>
    <row r="674" spans="1:4" ht="15.75" x14ac:dyDescent="0.25">
      <c r="A674" s="1"/>
      <c r="B674" s="3"/>
      <c r="C674" s="1"/>
      <c r="D674" s="1"/>
    </row>
    <row r="675" spans="1:4" ht="15.75" x14ac:dyDescent="0.25">
      <c r="A675" s="1"/>
      <c r="B675" s="3"/>
      <c r="C675" s="1"/>
      <c r="D675" s="1"/>
    </row>
    <row r="676" spans="1:4" ht="15.75" x14ac:dyDescent="0.25">
      <c r="A676" s="1"/>
      <c r="B676" s="3"/>
      <c r="C676" s="1"/>
      <c r="D676" s="1"/>
    </row>
    <row r="677" spans="1:4" ht="15.75" x14ac:dyDescent="0.25">
      <c r="A677" s="1"/>
      <c r="B677" s="3"/>
      <c r="C677" s="1"/>
      <c r="D677" s="1"/>
    </row>
    <row r="678" spans="1:4" ht="15.75" x14ac:dyDescent="0.25">
      <c r="A678" s="1"/>
      <c r="B678" s="3"/>
      <c r="C678" s="1"/>
      <c r="D678" s="1"/>
    </row>
    <row r="679" spans="1:4" ht="15.75" x14ac:dyDescent="0.25">
      <c r="A679" s="1"/>
      <c r="B679" s="3"/>
      <c r="C679" s="1"/>
      <c r="D679" s="1"/>
    </row>
    <row r="680" spans="1:4" ht="15.75" x14ac:dyDescent="0.25">
      <c r="A680" s="1"/>
      <c r="B680" s="3"/>
      <c r="C680" s="1"/>
      <c r="D680" s="1"/>
    </row>
    <row r="681" spans="1:4" ht="15.75" x14ac:dyDescent="0.25">
      <c r="A681" s="1"/>
      <c r="B681" s="3"/>
      <c r="C681" s="1"/>
      <c r="D681" s="1"/>
    </row>
    <row r="682" spans="1:4" ht="15.75" x14ac:dyDescent="0.25">
      <c r="A682" s="1"/>
      <c r="B682" s="3"/>
      <c r="C682" s="1"/>
      <c r="D682" s="1"/>
    </row>
    <row r="683" spans="1:4" ht="15.75" x14ac:dyDescent="0.25">
      <c r="A683" s="1"/>
      <c r="B683" s="3"/>
      <c r="C683" s="1"/>
      <c r="D683" s="1"/>
    </row>
    <row r="684" spans="1:4" ht="15.75" x14ac:dyDescent="0.25">
      <c r="A684" s="1"/>
      <c r="B684" s="3"/>
      <c r="C684" s="1"/>
      <c r="D684" s="1"/>
    </row>
    <row r="685" spans="1:4" ht="15.75" x14ac:dyDescent="0.25">
      <c r="A685" s="1"/>
      <c r="B685" s="3"/>
      <c r="C685" s="1"/>
      <c r="D685" s="1"/>
    </row>
    <row r="686" spans="1:4" ht="15.75" x14ac:dyDescent="0.25">
      <c r="A686" s="1"/>
      <c r="B686" s="3"/>
      <c r="C686" s="1"/>
      <c r="D686" s="1"/>
    </row>
    <row r="687" spans="1:4" ht="15.75" x14ac:dyDescent="0.25">
      <c r="A687" s="1"/>
      <c r="B687" s="3"/>
      <c r="C687" s="1"/>
      <c r="D687" s="1"/>
    </row>
    <row r="688" spans="1:4" ht="15.75" x14ac:dyDescent="0.25">
      <c r="A688" s="1"/>
      <c r="B688" s="3"/>
      <c r="C688" s="1"/>
      <c r="D688" s="1"/>
    </row>
    <row r="689" spans="1:4" ht="15.75" x14ac:dyDescent="0.25">
      <c r="A689" s="1"/>
      <c r="B689" s="3"/>
      <c r="C689" s="1"/>
      <c r="D689" s="1"/>
    </row>
    <row r="690" spans="1:4" ht="15.75" x14ac:dyDescent="0.25">
      <c r="A690" s="1"/>
      <c r="B690" s="3"/>
      <c r="C690" s="1"/>
      <c r="D690" s="1"/>
    </row>
    <row r="691" spans="1:4" ht="15.75" x14ac:dyDescent="0.25">
      <c r="A691" s="1"/>
      <c r="B691" s="3"/>
      <c r="C691" s="1"/>
      <c r="D691" s="1"/>
    </row>
    <row r="692" spans="1:4" ht="15.75" x14ac:dyDescent="0.25">
      <c r="A692" s="1"/>
      <c r="B692" s="3"/>
      <c r="C692" s="1"/>
      <c r="D692" s="1"/>
    </row>
    <row r="693" spans="1:4" ht="15.75" x14ac:dyDescent="0.25">
      <c r="A693" s="1"/>
      <c r="B693" s="3"/>
      <c r="C693" s="1"/>
      <c r="D693" s="1"/>
    </row>
    <row r="694" spans="1:4" ht="15.75" x14ac:dyDescent="0.25">
      <c r="A694" s="1"/>
      <c r="B694" s="3"/>
      <c r="C694" s="1"/>
      <c r="D694" s="1"/>
    </row>
    <row r="695" spans="1:4" ht="15.75" x14ac:dyDescent="0.25">
      <c r="A695" s="1"/>
      <c r="B695" s="3"/>
      <c r="C695" s="1"/>
      <c r="D695" s="1"/>
    </row>
    <row r="696" spans="1:4" ht="15.75" x14ac:dyDescent="0.25">
      <c r="A696" s="1"/>
      <c r="B696" s="3"/>
      <c r="C696" s="1"/>
      <c r="D696" s="1"/>
    </row>
    <row r="697" spans="1:4" ht="15.75" x14ac:dyDescent="0.25">
      <c r="A697" s="1"/>
      <c r="B697" s="3"/>
      <c r="C697" s="1"/>
      <c r="D697" s="1"/>
    </row>
    <row r="698" spans="1:4" ht="15.75" x14ac:dyDescent="0.25">
      <c r="A698" s="1"/>
      <c r="B698" s="3"/>
      <c r="C698" s="1"/>
      <c r="D698" s="1"/>
    </row>
    <row r="699" spans="1:4" ht="15.75" x14ac:dyDescent="0.25">
      <c r="A699" s="1"/>
      <c r="B699" s="3"/>
      <c r="C699" s="1"/>
      <c r="D699" s="1"/>
    </row>
    <row r="700" spans="1:4" ht="15.75" x14ac:dyDescent="0.25">
      <c r="A700" s="1"/>
      <c r="B700" s="3"/>
      <c r="C700" s="1"/>
      <c r="D700" s="1"/>
    </row>
    <row r="701" spans="1:4" ht="15.75" x14ac:dyDescent="0.25">
      <c r="A701" s="1"/>
      <c r="B701" s="3"/>
      <c r="C701" s="1"/>
      <c r="D701" s="1"/>
    </row>
    <row r="702" spans="1:4" ht="15.75" x14ac:dyDescent="0.25">
      <c r="A702" s="1"/>
      <c r="B702" s="3"/>
      <c r="C702" s="1"/>
      <c r="D702" s="1"/>
    </row>
    <row r="703" spans="1:4" ht="15.75" x14ac:dyDescent="0.25">
      <c r="A703" s="1"/>
      <c r="B703" s="3"/>
      <c r="C703" s="1"/>
      <c r="D703" s="1"/>
    </row>
    <row r="704" spans="1:4" ht="15.75" x14ac:dyDescent="0.25">
      <c r="A704" s="1"/>
      <c r="B704" s="3"/>
      <c r="C704" s="1"/>
      <c r="D704" s="1"/>
    </row>
    <row r="705" spans="1:4" ht="15.75" x14ac:dyDescent="0.25">
      <c r="A705" s="1"/>
      <c r="B705" s="3"/>
      <c r="C705" s="1"/>
      <c r="D705" s="1"/>
    </row>
    <row r="706" spans="1:4" ht="15.75" x14ac:dyDescent="0.25">
      <c r="A706" s="1"/>
      <c r="B706" s="3"/>
      <c r="C706" s="1"/>
      <c r="D706" s="1"/>
    </row>
    <row r="707" spans="1:4" ht="15.75" x14ac:dyDescent="0.25">
      <c r="A707" s="1"/>
      <c r="B707" s="3"/>
      <c r="C707" s="1"/>
      <c r="D707" s="1"/>
    </row>
    <row r="708" spans="1:4" ht="15.75" x14ac:dyDescent="0.25">
      <c r="A708" s="1"/>
      <c r="B708" s="3"/>
      <c r="C708" s="1"/>
      <c r="D708" s="1"/>
    </row>
    <row r="709" spans="1:4" ht="15.75" x14ac:dyDescent="0.25">
      <c r="A709" s="1"/>
      <c r="B709" s="3"/>
      <c r="C709" s="1"/>
      <c r="D709" s="1"/>
    </row>
    <row r="710" spans="1:4" ht="15.75" x14ac:dyDescent="0.25">
      <c r="A710" s="1"/>
      <c r="B710" s="3"/>
      <c r="C710" s="1"/>
      <c r="D710" s="1"/>
    </row>
    <row r="711" spans="1:4" ht="15.75" x14ac:dyDescent="0.25">
      <c r="A711" s="1"/>
      <c r="B711" s="3"/>
      <c r="C711" s="1"/>
      <c r="D711" s="1"/>
    </row>
    <row r="712" spans="1:4" ht="15.75" x14ac:dyDescent="0.25">
      <c r="A712" s="1"/>
      <c r="B712" s="3"/>
      <c r="C712" s="1"/>
      <c r="D712" s="1"/>
    </row>
    <row r="713" spans="1:4" ht="15.75" x14ac:dyDescent="0.25">
      <c r="A713" s="1"/>
      <c r="B713" s="3"/>
      <c r="C713" s="1"/>
      <c r="D713" s="1"/>
    </row>
    <row r="714" spans="1:4" ht="15.75" x14ac:dyDescent="0.25">
      <c r="A714" s="1"/>
      <c r="B714" s="3"/>
      <c r="C714" s="1"/>
      <c r="D714" s="1"/>
    </row>
    <row r="715" spans="1:4" ht="15.75" x14ac:dyDescent="0.25">
      <c r="A715" s="1"/>
      <c r="B715" s="3"/>
      <c r="C715" s="1"/>
      <c r="D715" s="1"/>
    </row>
    <row r="716" spans="1:4" ht="15.75" x14ac:dyDescent="0.25">
      <c r="A716" s="1"/>
      <c r="B716" s="3"/>
      <c r="C716" s="1"/>
      <c r="D716" s="1"/>
    </row>
    <row r="717" spans="1:4" ht="15.75" x14ac:dyDescent="0.25">
      <c r="A717" s="1"/>
      <c r="B717" s="3"/>
      <c r="C717" s="1"/>
      <c r="D717" s="1"/>
    </row>
    <row r="718" spans="1:4" ht="15.75" x14ac:dyDescent="0.25">
      <c r="A718" s="1"/>
      <c r="B718" s="3"/>
      <c r="C718" s="1"/>
      <c r="D718" s="1"/>
    </row>
    <row r="719" spans="1:4" ht="15.75" x14ac:dyDescent="0.25">
      <c r="A719" s="1"/>
      <c r="B719" s="3"/>
      <c r="C719" s="1"/>
      <c r="D719" s="1"/>
    </row>
    <row r="720" spans="1:4" ht="15.75" x14ac:dyDescent="0.25">
      <c r="A720" s="1"/>
      <c r="B720" s="3"/>
      <c r="C720" s="1"/>
      <c r="D720" s="1"/>
    </row>
    <row r="721" spans="1:4" ht="15.75" x14ac:dyDescent="0.25">
      <c r="A721" s="1"/>
      <c r="B721" s="3"/>
      <c r="C721" s="1"/>
      <c r="D721" s="1"/>
    </row>
    <row r="722" spans="1:4" ht="15.75" x14ac:dyDescent="0.25">
      <c r="A722" s="1"/>
      <c r="B722" s="3"/>
      <c r="C722" s="1"/>
      <c r="D722" s="1"/>
    </row>
    <row r="723" spans="1:4" ht="15.75" x14ac:dyDescent="0.25">
      <c r="A723" s="1"/>
      <c r="B723" s="3"/>
      <c r="C723" s="1"/>
      <c r="D723" s="1"/>
    </row>
    <row r="724" spans="1:4" ht="15.75" x14ac:dyDescent="0.25">
      <c r="A724" s="1"/>
      <c r="B724" s="3"/>
      <c r="C724" s="1"/>
      <c r="D724" s="1"/>
    </row>
    <row r="725" spans="1:4" ht="15.75" x14ac:dyDescent="0.25">
      <c r="A725" s="1"/>
      <c r="B725" s="3"/>
      <c r="C725" s="1"/>
      <c r="D725" s="1"/>
    </row>
    <row r="726" spans="1:4" ht="15.75" x14ac:dyDescent="0.25">
      <c r="A726" s="1"/>
      <c r="B726" s="3"/>
      <c r="C726" s="1"/>
      <c r="D726" s="1"/>
    </row>
    <row r="727" spans="1:4" ht="15.75" x14ac:dyDescent="0.25">
      <c r="A727" s="1"/>
      <c r="B727" s="3"/>
      <c r="C727" s="1"/>
      <c r="D727" s="1"/>
    </row>
    <row r="728" spans="1:4" ht="15.75" x14ac:dyDescent="0.25">
      <c r="A728" s="1"/>
      <c r="B728" s="3"/>
      <c r="C728" s="1"/>
      <c r="D728" s="1"/>
    </row>
    <row r="729" spans="1:4" ht="15.75" x14ac:dyDescent="0.25">
      <c r="A729" s="1"/>
      <c r="B729" s="3"/>
      <c r="C729" s="1"/>
      <c r="D729" s="1"/>
    </row>
    <row r="730" spans="1:4" ht="15.75" x14ac:dyDescent="0.25">
      <c r="A730" s="1"/>
      <c r="B730" s="3"/>
      <c r="C730" s="1"/>
      <c r="D730" s="1"/>
    </row>
    <row r="731" spans="1:4" ht="15.75" x14ac:dyDescent="0.25">
      <c r="A731" s="1"/>
      <c r="B731" s="3"/>
      <c r="C731" s="1"/>
      <c r="D731" s="1"/>
    </row>
    <row r="732" spans="1:4" ht="15.75" x14ac:dyDescent="0.25">
      <c r="A732" s="1"/>
      <c r="B732" s="3"/>
      <c r="C732" s="1"/>
      <c r="D732" s="1"/>
    </row>
    <row r="733" spans="1:4" ht="15.75" x14ac:dyDescent="0.25">
      <c r="A733" s="1"/>
      <c r="B733" s="3"/>
      <c r="C733" s="1"/>
      <c r="D733" s="1"/>
    </row>
    <row r="734" spans="1:4" ht="15.75" x14ac:dyDescent="0.25">
      <c r="A734" s="1"/>
      <c r="B734" s="3"/>
      <c r="C734" s="1"/>
      <c r="D734" s="1"/>
    </row>
    <row r="735" spans="1:4" ht="15.75" x14ac:dyDescent="0.25">
      <c r="A735" s="1"/>
      <c r="B735" s="3"/>
      <c r="C735" s="1"/>
      <c r="D735" s="1"/>
    </row>
    <row r="736" spans="1:4" ht="15.75" x14ac:dyDescent="0.25">
      <c r="A736" s="1"/>
      <c r="B736" s="3"/>
      <c r="C736" s="1"/>
      <c r="D736" s="1"/>
    </row>
    <row r="737" spans="1:4" ht="15.75" x14ac:dyDescent="0.25">
      <c r="A737" s="1"/>
      <c r="B737" s="3"/>
      <c r="C737" s="1"/>
      <c r="D737" s="1"/>
    </row>
    <row r="738" spans="1:4" ht="15.75" x14ac:dyDescent="0.25">
      <c r="A738" s="1"/>
      <c r="B738" s="3"/>
      <c r="C738" s="1"/>
      <c r="D738" s="1"/>
    </row>
    <row r="739" spans="1:4" ht="15.75" x14ac:dyDescent="0.25">
      <c r="A739" s="1"/>
      <c r="B739" s="3"/>
      <c r="C739" s="1"/>
      <c r="D739" s="1"/>
    </row>
    <row r="740" spans="1:4" ht="15.75" x14ac:dyDescent="0.25">
      <c r="A740" s="1"/>
      <c r="B740" s="3"/>
      <c r="C740" s="1"/>
      <c r="D740" s="1"/>
    </row>
    <row r="741" spans="1:4" ht="15.75" x14ac:dyDescent="0.25">
      <c r="A741" s="1"/>
      <c r="B741" s="3"/>
      <c r="C741" s="1"/>
      <c r="D741" s="1"/>
    </row>
    <row r="742" spans="1:4" ht="15.75" x14ac:dyDescent="0.25">
      <c r="A742" s="1"/>
      <c r="B742" s="3"/>
      <c r="C742" s="1"/>
      <c r="D742" s="1"/>
    </row>
    <row r="743" spans="1:4" ht="15.75" x14ac:dyDescent="0.25">
      <c r="A743" s="1"/>
      <c r="B743" s="3"/>
      <c r="C743" s="1"/>
      <c r="D743" s="1"/>
    </row>
    <row r="744" spans="1:4" ht="15.75" x14ac:dyDescent="0.25">
      <c r="A744" s="1"/>
      <c r="B744" s="3"/>
      <c r="C744" s="1"/>
      <c r="D744" s="1"/>
    </row>
    <row r="745" spans="1:4" ht="15.75" x14ac:dyDescent="0.25">
      <c r="A745" s="1"/>
      <c r="B745" s="3"/>
      <c r="C745" s="1"/>
      <c r="D745" s="1"/>
    </row>
    <row r="746" spans="1:4" ht="15.75" x14ac:dyDescent="0.25">
      <c r="A746" s="1"/>
      <c r="B746" s="3"/>
      <c r="C746" s="1"/>
      <c r="D746" s="1"/>
    </row>
    <row r="747" spans="1:4" ht="15.75" x14ac:dyDescent="0.25">
      <c r="A747" s="1"/>
      <c r="B747" s="3"/>
      <c r="C747" s="1"/>
      <c r="D747" s="1"/>
    </row>
    <row r="748" spans="1:4" ht="15.75" x14ac:dyDescent="0.25">
      <c r="A748" s="1"/>
      <c r="B748" s="3"/>
      <c r="C748" s="1"/>
      <c r="D748" s="1"/>
    </row>
    <row r="749" spans="1:4" ht="15.75" x14ac:dyDescent="0.25">
      <c r="A749" s="1"/>
      <c r="B749" s="3"/>
      <c r="C749" s="1"/>
      <c r="D749" s="1"/>
    </row>
    <row r="750" spans="1:4" ht="15.75" x14ac:dyDescent="0.25">
      <c r="A750" s="1"/>
      <c r="B750" s="3"/>
      <c r="C750" s="1"/>
      <c r="D750" s="1"/>
    </row>
    <row r="751" spans="1:4" ht="15.75" x14ac:dyDescent="0.25">
      <c r="A751" s="1"/>
      <c r="B751" s="3"/>
      <c r="C751" s="1"/>
      <c r="D751" s="1"/>
    </row>
    <row r="752" spans="1:4" ht="15.75" x14ac:dyDescent="0.25">
      <c r="A752" s="1"/>
      <c r="B752" s="3"/>
      <c r="C752" s="1"/>
      <c r="D752" s="1"/>
    </row>
    <row r="753" spans="1:4" ht="15.75" x14ac:dyDescent="0.25">
      <c r="A753" s="1"/>
      <c r="B753" s="3"/>
      <c r="C753" s="1"/>
      <c r="D753" s="1"/>
    </row>
    <row r="754" spans="1:4" ht="15.75" x14ac:dyDescent="0.25">
      <c r="A754" s="1"/>
      <c r="B754" s="3"/>
      <c r="C754" s="1"/>
      <c r="D754" s="1"/>
    </row>
    <row r="755" spans="1:4" ht="15.75" x14ac:dyDescent="0.25">
      <c r="A755" s="1"/>
      <c r="B755" s="3"/>
      <c r="C755" s="1"/>
      <c r="D755" s="1"/>
    </row>
    <row r="756" spans="1:4" ht="15.75" x14ac:dyDescent="0.25">
      <c r="A756" s="1"/>
      <c r="B756" s="3"/>
      <c r="C756" s="1"/>
      <c r="D756" s="1"/>
    </row>
    <row r="757" spans="1:4" ht="15.75" x14ac:dyDescent="0.25">
      <c r="A757" s="1"/>
      <c r="B757" s="3"/>
      <c r="C757" s="1"/>
      <c r="D757" s="1"/>
    </row>
    <row r="758" spans="1:4" ht="15.75" x14ac:dyDescent="0.25">
      <c r="A758" s="1"/>
      <c r="B758" s="3"/>
      <c r="C758" s="1"/>
      <c r="D758" s="1"/>
    </row>
    <row r="759" spans="1:4" ht="15.75" x14ac:dyDescent="0.25">
      <c r="A759" s="1"/>
      <c r="B759" s="3"/>
      <c r="C759" s="1"/>
      <c r="D759" s="1"/>
    </row>
    <row r="760" spans="1:4" ht="15.75" x14ac:dyDescent="0.25">
      <c r="A760" s="1"/>
      <c r="B760" s="3"/>
      <c r="C760" s="1"/>
      <c r="D760" s="1"/>
    </row>
    <row r="761" spans="1:4" ht="15.75" x14ac:dyDescent="0.25">
      <c r="A761" s="1"/>
      <c r="B761" s="3"/>
      <c r="C761" s="1"/>
      <c r="D761" s="1"/>
    </row>
    <row r="762" spans="1:4" ht="15.75" x14ac:dyDescent="0.25">
      <c r="A762" s="1"/>
      <c r="B762" s="3"/>
      <c r="C762" s="1"/>
      <c r="D762" s="1"/>
    </row>
    <row r="763" spans="1:4" ht="15.75" x14ac:dyDescent="0.25">
      <c r="A763" s="1"/>
      <c r="B763" s="3"/>
      <c r="C763" s="1"/>
      <c r="D763" s="1"/>
    </row>
    <row r="764" spans="1:4" ht="15.75" x14ac:dyDescent="0.25">
      <c r="A764" s="1"/>
      <c r="B764" s="3"/>
      <c r="C764" s="1"/>
      <c r="D764" s="1"/>
    </row>
    <row r="765" spans="1:4" ht="15.75" x14ac:dyDescent="0.25">
      <c r="A765" s="1"/>
      <c r="B765" s="3"/>
      <c r="C765" s="1"/>
      <c r="D765" s="1"/>
    </row>
    <row r="766" spans="1:4" ht="15.75" x14ac:dyDescent="0.25">
      <c r="A766" s="1"/>
      <c r="B766" s="3"/>
      <c r="C766" s="1"/>
      <c r="D766" s="1"/>
    </row>
    <row r="767" spans="1:4" ht="15.75" x14ac:dyDescent="0.25">
      <c r="A767" s="1"/>
      <c r="B767" s="3"/>
      <c r="C767" s="1"/>
      <c r="D767" s="1"/>
    </row>
    <row r="768" spans="1:4" ht="15.75" x14ac:dyDescent="0.25">
      <c r="A768" s="1"/>
      <c r="B768" s="3"/>
      <c r="C768" s="1"/>
      <c r="D768" s="1"/>
    </row>
    <row r="769" spans="1:4" ht="15.75" x14ac:dyDescent="0.25">
      <c r="A769" s="1"/>
      <c r="B769" s="3"/>
      <c r="C769" s="1"/>
      <c r="D769" s="1"/>
    </row>
    <row r="770" spans="1:4" ht="15.75" x14ac:dyDescent="0.25">
      <c r="A770" s="1"/>
      <c r="B770" s="3"/>
      <c r="C770" s="1"/>
      <c r="D770" s="1"/>
    </row>
    <row r="771" spans="1:4" ht="15.75" x14ac:dyDescent="0.25">
      <c r="A771" s="1"/>
      <c r="B771" s="3"/>
      <c r="C771" s="1"/>
      <c r="D771" s="1"/>
    </row>
    <row r="772" spans="1:4" ht="15.75" x14ac:dyDescent="0.25">
      <c r="A772" s="1"/>
      <c r="B772" s="3"/>
      <c r="C772" s="1"/>
      <c r="D772" s="1"/>
    </row>
    <row r="773" spans="1:4" ht="15.75" x14ac:dyDescent="0.25">
      <c r="A773" s="1"/>
      <c r="B773" s="3"/>
      <c r="C773" s="1"/>
      <c r="D773" s="1"/>
    </row>
    <row r="774" spans="1:4" ht="15.75" x14ac:dyDescent="0.25">
      <c r="A774" s="1"/>
      <c r="B774" s="3"/>
      <c r="C774" s="1"/>
      <c r="D774" s="1"/>
    </row>
    <row r="775" spans="1:4" ht="15.75" x14ac:dyDescent="0.25">
      <c r="A775" s="1"/>
      <c r="B775" s="3"/>
      <c r="C775" s="1"/>
      <c r="D775" s="1"/>
    </row>
    <row r="776" spans="1:4" ht="15.75" x14ac:dyDescent="0.25">
      <c r="A776" s="1"/>
      <c r="B776" s="3"/>
      <c r="C776" s="1"/>
      <c r="D776" s="1"/>
    </row>
    <row r="777" spans="1:4" ht="15.75" x14ac:dyDescent="0.25">
      <c r="A777" s="1"/>
      <c r="B777" s="3"/>
      <c r="C777" s="1"/>
      <c r="D777" s="1"/>
    </row>
    <row r="778" spans="1:4" ht="15.75" x14ac:dyDescent="0.25">
      <c r="A778" s="1"/>
      <c r="B778" s="3"/>
      <c r="C778" s="1"/>
      <c r="D778" s="1"/>
    </row>
    <row r="779" spans="1:4" ht="15.75" x14ac:dyDescent="0.25">
      <c r="A779" s="1"/>
      <c r="B779" s="3"/>
      <c r="C779" s="1"/>
      <c r="D779" s="1"/>
    </row>
    <row r="780" spans="1:4" ht="15.75" x14ac:dyDescent="0.25">
      <c r="A780" s="1"/>
      <c r="B780" s="3"/>
      <c r="C780" s="1"/>
      <c r="D780" s="1"/>
    </row>
    <row r="781" spans="1:4" ht="15.75" x14ac:dyDescent="0.25">
      <c r="A781" s="1"/>
      <c r="B781" s="3"/>
      <c r="C781" s="1"/>
      <c r="D781" s="1"/>
    </row>
    <row r="782" spans="1:4" ht="15.75" x14ac:dyDescent="0.25">
      <c r="A782" s="1"/>
      <c r="B782" s="3"/>
      <c r="C782" s="1"/>
      <c r="D782" s="1"/>
    </row>
    <row r="783" spans="1:4" ht="15.75" x14ac:dyDescent="0.25">
      <c r="A783" s="1"/>
      <c r="B783" s="3"/>
      <c r="C783" s="1"/>
      <c r="D783" s="1"/>
    </row>
    <row r="784" spans="1:4" ht="15.75" x14ac:dyDescent="0.25">
      <c r="A784" s="1"/>
      <c r="B784" s="3"/>
      <c r="C784" s="1"/>
      <c r="D784" s="1"/>
    </row>
    <row r="785" spans="1:4" ht="15.75" x14ac:dyDescent="0.25">
      <c r="A785" s="1"/>
      <c r="B785" s="3"/>
      <c r="C785" s="1"/>
      <c r="D785" s="1"/>
    </row>
    <row r="786" spans="1:4" ht="15.75" x14ac:dyDescent="0.25">
      <c r="A786" s="1"/>
      <c r="B786" s="3"/>
      <c r="C786" s="1"/>
      <c r="D786" s="1"/>
    </row>
    <row r="787" spans="1:4" ht="15.75" x14ac:dyDescent="0.25">
      <c r="A787" s="1"/>
      <c r="B787" s="3"/>
      <c r="C787" s="1"/>
      <c r="D787" s="1"/>
    </row>
    <row r="788" spans="1:4" ht="15.75" x14ac:dyDescent="0.25">
      <c r="A788" s="1"/>
      <c r="B788" s="3"/>
      <c r="C788" s="1"/>
      <c r="D788" s="1"/>
    </row>
    <row r="789" spans="1:4" ht="15.75" x14ac:dyDescent="0.25">
      <c r="A789" s="1"/>
      <c r="B789" s="3"/>
      <c r="C789" s="1"/>
      <c r="D789" s="1"/>
    </row>
    <row r="790" spans="1:4" ht="15.75" x14ac:dyDescent="0.25">
      <c r="A790" s="1"/>
      <c r="B790" s="3"/>
      <c r="C790" s="1"/>
      <c r="D790" s="1"/>
    </row>
    <row r="791" spans="1:4" ht="15.75" x14ac:dyDescent="0.25">
      <c r="A791" s="1"/>
      <c r="B791" s="3"/>
      <c r="C791" s="1"/>
      <c r="D791" s="1"/>
    </row>
    <row r="792" spans="1:4" ht="15.75" x14ac:dyDescent="0.25">
      <c r="A792" s="1"/>
      <c r="B792" s="3"/>
      <c r="C792" s="1"/>
      <c r="D792" s="1"/>
    </row>
    <row r="793" spans="1:4" ht="15.75" x14ac:dyDescent="0.25">
      <c r="A793" s="1"/>
      <c r="B793" s="3"/>
      <c r="C793" s="1"/>
      <c r="D793" s="1"/>
    </row>
    <row r="794" spans="1:4" ht="15.75" x14ac:dyDescent="0.25">
      <c r="A794" s="1"/>
      <c r="B794" s="3"/>
      <c r="C794" s="1"/>
      <c r="D794" s="1"/>
    </row>
    <row r="795" spans="1:4" ht="15.75" x14ac:dyDescent="0.25">
      <c r="A795" s="1"/>
      <c r="B795" s="3"/>
      <c r="C795" s="1"/>
      <c r="D795" s="1"/>
    </row>
    <row r="796" spans="1:4" ht="15.75" x14ac:dyDescent="0.25">
      <c r="A796" s="1"/>
      <c r="B796" s="3"/>
      <c r="C796" s="1"/>
      <c r="D796" s="1"/>
    </row>
    <row r="797" spans="1:4" ht="15.75" x14ac:dyDescent="0.25">
      <c r="A797" s="1"/>
      <c r="B797" s="3"/>
      <c r="C797" s="1"/>
      <c r="D797" s="1"/>
    </row>
    <row r="798" spans="1:4" ht="15.75" x14ac:dyDescent="0.25">
      <c r="A798" s="1"/>
      <c r="B798" s="3"/>
      <c r="C798" s="1"/>
      <c r="D798" s="1"/>
    </row>
    <row r="799" spans="1:4" ht="15.75" x14ac:dyDescent="0.25">
      <c r="A799" s="1"/>
      <c r="B799" s="3"/>
      <c r="C799" s="1"/>
      <c r="D799" s="1"/>
    </row>
    <row r="800" spans="1:4" ht="15.75" x14ac:dyDescent="0.25">
      <c r="A800" s="1"/>
      <c r="B800" s="3"/>
      <c r="C800" s="1"/>
      <c r="D800" s="1"/>
    </row>
    <row r="801" spans="1:4" ht="15.75" x14ac:dyDescent="0.25">
      <c r="A801" s="1"/>
      <c r="B801" s="3"/>
      <c r="C801" s="1"/>
      <c r="D801" s="1"/>
    </row>
    <row r="802" spans="1:4" ht="15.75" x14ac:dyDescent="0.25">
      <c r="A802" s="1"/>
      <c r="B802" s="3"/>
      <c r="C802" s="1"/>
      <c r="D802" s="1"/>
    </row>
    <row r="803" spans="1:4" ht="15.75" x14ac:dyDescent="0.25">
      <c r="A803" s="1"/>
      <c r="B803" s="3"/>
      <c r="C803" s="1"/>
      <c r="D803" s="1"/>
    </row>
    <row r="804" spans="1:4" ht="15.75" x14ac:dyDescent="0.25">
      <c r="A804" s="1"/>
      <c r="B804" s="3"/>
      <c r="C804" s="1"/>
      <c r="D804" s="1"/>
    </row>
    <row r="805" spans="1:4" ht="15.75" x14ac:dyDescent="0.25">
      <c r="A805" s="1"/>
      <c r="B805" s="3"/>
      <c r="C805" s="1"/>
      <c r="D805" s="1"/>
    </row>
    <row r="806" spans="1:4" ht="15.75" x14ac:dyDescent="0.25">
      <c r="A806" s="1"/>
      <c r="B806" s="3"/>
      <c r="C806" s="1"/>
      <c r="D806" s="1"/>
    </row>
    <row r="807" spans="1:4" ht="15.75" x14ac:dyDescent="0.25">
      <c r="A807" s="1"/>
      <c r="B807" s="3"/>
      <c r="C807" s="1"/>
      <c r="D807" s="1"/>
    </row>
    <row r="808" spans="1:4" ht="15.75" x14ac:dyDescent="0.25">
      <c r="A808" s="1"/>
      <c r="B808" s="3"/>
      <c r="C808" s="1"/>
      <c r="D808" s="1"/>
    </row>
    <row r="809" spans="1:4" ht="15.75" x14ac:dyDescent="0.25">
      <c r="A809" s="1"/>
      <c r="B809" s="3"/>
      <c r="C809" s="1"/>
      <c r="D809" s="1"/>
    </row>
    <row r="810" spans="1:4" ht="15.75" x14ac:dyDescent="0.25">
      <c r="A810" s="1"/>
      <c r="B810" s="3"/>
      <c r="C810" s="1"/>
      <c r="D810" s="1"/>
    </row>
    <row r="811" spans="1:4" ht="15.75" x14ac:dyDescent="0.25">
      <c r="A811" s="1"/>
      <c r="B811" s="3"/>
      <c r="C811" s="1"/>
      <c r="D811" s="1"/>
    </row>
    <row r="812" spans="1:4" ht="15.75" x14ac:dyDescent="0.25">
      <c r="A812" s="1"/>
      <c r="B812" s="3"/>
      <c r="C812" s="1"/>
      <c r="D812" s="1"/>
    </row>
    <row r="813" spans="1:4" ht="15.75" x14ac:dyDescent="0.25">
      <c r="A813" s="1"/>
      <c r="B813" s="3"/>
      <c r="C813" s="1"/>
      <c r="D813" s="1"/>
    </row>
    <row r="814" spans="1:4" ht="15.75" x14ac:dyDescent="0.25">
      <c r="A814" s="1"/>
      <c r="B814" s="3"/>
      <c r="C814" s="1"/>
      <c r="D814" s="1"/>
    </row>
    <row r="815" spans="1:4" ht="15.75" x14ac:dyDescent="0.25">
      <c r="A815" s="1"/>
      <c r="B815" s="3"/>
      <c r="C815" s="1"/>
      <c r="D815" s="1"/>
    </row>
    <row r="816" spans="1:4" ht="15.75" x14ac:dyDescent="0.25">
      <c r="A816" s="1"/>
      <c r="B816" s="3"/>
      <c r="C816" s="1"/>
      <c r="D816" s="1"/>
    </row>
    <row r="817" spans="1:4" ht="15.75" x14ac:dyDescent="0.25">
      <c r="A817" s="1"/>
      <c r="B817" s="3"/>
      <c r="C817" s="1"/>
      <c r="D817" s="1"/>
    </row>
    <row r="818" spans="1:4" ht="15.75" x14ac:dyDescent="0.25">
      <c r="A818" s="1"/>
      <c r="B818" s="3"/>
      <c r="C818" s="1"/>
      <c r="D818" s="1"/>
    </row>
    <row r="819" spans="1:4" ht="15.75" x14ac:dyDescent="0.25">
      <c r="A819" s="1"/>
      <c r="B819" s="3"/>
      <c r="C819" s="1"/>
      <c r="D819" s="1"/>
    </row>
    <row r="820" spans="1:4" ht="15.75" x14ac:dyDescent="0.25">
      <c r="A820" s="1"/>
      <c r="B820" s="3"/>
      <c r="C820" s="1"/>
      <c r="D820" s="1"/>
    </row>
    <row r="821" spans="1:4" ht="15.75" x14ac:dyDescent="0.25">
      <c r="A821" s="1"/>
      <c r="B821" s="3"/>
      <c r="C821" s="1"/>
      <c r="D821" s="1"/>
    </row>
    <row r="822" spans="1:4" ht="15.75" x14ac:dyDescent="0.25">
      <c r="A822" s="1"/>
      <c r="B822" s="3"/>
      <c r="C822" s="1"/>
      <c r="D822" s="1"/>
    </row>
    <row r="823" spans="1:4" ht="15.75" x14ac:dyDescent="0.25">
      <c r="A823" s="1"/>
      <c r="B823" s="3"/>
      <c r="C823" s="1"/>
      <c r="D823" s="1"/>
    </row>
    <row r="824" spans="1:4" ht="15.75" x14ac:dyDescent="0.25">
      <c r="A824" s="1"/>
      <c r="B824" s="3"/>
      <c r="C824" s="1"/>
      <c r="D824" s="1"/>
    </row>
    <row r="825" spans="1:4" ht="15.75" x14ac:dyDescent="0.25">
      <c r="A825" s="1"/>
      <c r="B825" s="3"/>
      <c r="C825" s="1"/>
      <c r="D825" s="1"/>
    </row>
    <row r="826" spans="1:4" ht="15.75" x14ac:dyDescent="0.25">
      <c r="A826" s="1"/>
      <c r="B826" s="3"/>
      <c r="C826" s="1"/>
      <c r="D826" s="1"/>
    </row>
    <row r="827" spans="1:4" ht="15.75" x14ac:dyDescent="0.25">
      <c r="A827" s="1"/>
      <c r="B827" s="3"/>
      <c r="C827" s="1"/>
      <c r="D827" s="1"/>
    </row>
    <row r="828" spans="1:4" ht="15.75" x14ac:dyDescent="0.25">
      <c r="A828" s="1"/>
      <c r="B828" s="3"/>
      <c r="C828" s="1"/>
      <c r="D828" s="1"/>
    </row>
    <row r="829" spans="1:4" ht="15.75" x14ac:dyDescent="0.25">
      <c r="A829" s="1"/>
      <c r="B829" s="3"/>
      <c r="C829" s="1"/>
      <c r="D829" s="1"/>
    </row>
    <row r="830" spans="1:4" ht="15.75" x14ac:dyDescent="0.25">
      <c r="A830" s="1"/>
      <c r="B830" s="3"/>
      <c r="C830" s="1"/>
      <c r="D830" s="1"/>
    </row>
    <row r="831" spans="1:4" ht="15.75" x14ac:dyDescent="0.25">
      <c r="A831" s="1"/>
      <c r="B831" s="3"/>
      <c r="C831" s="1"/>
      <c r="D831" s="1"/>
    </row>
    <row r="832" spans="1:4" ht="15.75" x14ac:dyDescent="0.25">
      <c r="A832" s="1"/>
      <c r="B832" s="3"/>
      <c r="C832" s="1"/>
      <c r="D832" s="1"/>
    </row>
    <row r="833" spans="1:4" ht="15.75" x14ac:dyDescent="0.25">
      <c r="A833" s="1"/>
      <c r="B833" s="3"/>
      <c r="C833" s="1"/>
      <c r="D833" s="1"/>
    </row>
    <row r="834" spans="1:4" ht="15.75" x14ac:dyDescent="0.25">
      <c r="A834" s="1"/>
      <c r="B834" s="3"/>
      <c r="C834" s="1"/>
      <c r="D834" s="1"/>
    </row>
    <row r="835" spans="1:4" ht="15.75" x14ac:dyDescent="0.25">
      <c r="A835" s="1"/>
      <c r="B835" s="3"/>
      <c r="C835" s="1"/>
      <c r="D835" s="1"/>
    </row>
    <row r="836" spans="1:4" ht="15.75" x14ac:dyDescent="0.25">
      <c r="A836" s="1"/>
      <c r="B836" s="3"/>
      <c r="C836" s="1"/>
      <c r="D836" s="1"/>
    </row>
    <row r="837" spans="1:4" ht="15.75" x14ac:dyDescent="0.25">
      <c r="A837" s="1"/>
      <c r="B837" s="3"/>
      <c r="C837" s="1"/>
      <c r="D837" s="1"/>
    </row>
    <row r="838" spans="1:4" ht="15.75" x14ac:dyDescent="0.25">
      <c r="A838" s="1"/>
      <c r="B838" s="3"/>
      <c r="C838" s="1"/>
      <c r="D838" s="1"/>
    </row>
    <row r="839" spans="1:4" ht="15.75" x14ac:dyDescent="0.25">
      <c r="A839" s="1"/>
      <c r="B839" s="3"/>
      <c r="C839" s="1"/>
      <c r="D839" s="1"/>
    </row>
    <row r="840" spans="1:4" ht="15.75" x14ac:dyDescent="0.25">
      <c r="A840" s="1"/>
      <c r="B840" s="3"/>
      <c r="C840" s="1"/>
      <c r="D840" s="1"/>
    </row>
    <row r="841" spans="1:4" ht="15.75" x14ac:dyDescent="0.25">
      <c r="A841" s="1"/>
      <c r="B841" s="3"/>
      <c r="C841" s="1"/>
      <c r="D841" s="1"/>
    </row>
    <row r="842" spans="1:4" ht="15.75" x14ac:dyDescent="0.25">
      <c r="A842" s="1"/>
      <c r="B842" s="3"/>
      <c r="C842" s="1"/>
      <c r="D842" s="1"/>
    </row>
    <row r="843" spans="1:4" ht="15.75" x14ac:dyDescent="0.25">
      <c r="A843" s="1"/>
      <c r="B843" s="3"/>
      <c r="C843" s="1"/>
      <c r="D843" s="1"/>
    </row>
    <row r="844" spans="1:4" ht="15.75" x14ac:dyDescent="0.25">
      <c r="A844" s="1"/>
      <c r="B844" s="3"/>
      <c r="C844" s="1"/>
      <c r="D844" s="1"/>
    </row>
    <row r="845" spans="1:4" ht="15.75" x14ac:dyDescent="0.25">
      <c r="A845" s="1"/>
      <c r="B845" s="3"/>
      <c r="C845" s="1"/>
      <c r="D845" s="1"/>
    </row>
    <row r="846" spans="1:4" ht="15.75" x14ac:dyDescent="0.25">
      <c r="A846" s="1"/>
      <c r="B846" s="3"/>
      <c r="C846" s="1"/>
      <c r="D846" s="1"/>
    </row>
    <row r="847" spans="1:4" ht="15.75" x14ac:dyDescent="0.25">
      <c r="A847" s="1"/>
      <c r="B847" s="3"/>
      <c r="C847" s="1"/>
      <c r="D847" s="1"/>
    </row>
    <row r="848" spans="1:4" ht="15.75" x14ac:dyDescent="0.25">
      <c r="A848" s="1"/>
      <c r="B848" s="3"/>
      <c r="C848" s="1"/>
      <c r="D848" s="1"/>
    </row>
    <row r="849" spans="1:4" ht="15.75" x14ac:dyDescent="0.25">
      <c r="A849" s="1"/>
      <c r="B849" s="3"/>
      <c r="C849" s="1"/>
      <c r="D849" s="1"/>
    </row>
    <row r="850" spans="1:4" ht="15.75" x14ac:dyDescent="0.25">
      <c r="A850" s="1"/>
      <c r="B850" s="3"/>
      <c r="C850" s="1"/>
      <c r="D850" s="1"/>
    </row>
    <row r="851" spans="1:4" ht="15.75" x14ac:dyDescent="0.25">
      <c r="A851" s="1"/>
      <c r="B851" s="3"/>
      <c r="C851" s="1"/>
      <c r="D851" s="1"/>
    </row>
    <row r="852" spans="1:4" ht="15.75" x14ac:dyDescent="0.25">
      <c r="A852" s="1"/>
      <c r="B852" s="3"/>
      <c r="C852" s="1"/>
      <c r="D852" s="1"/>
    </row>
    <row r="853" spans="1:4" ht="15.75" x14ac:dyDescent="0.25">
      <c r="A853" s="1"/>
      <c r="B853" s="3"/>
      <c r="C853" s="1"/>
      <c r="D853" s="1"/>
    </row>
    <row r="854" spans="1:4" ht="15.75" x14ac:dyDescent="0.25">
      <c r="A854" s="1"/>
      <c r="B854" s="3"/>
      <c r="C854" s="1"/>
      <c r="D854" s="1"/>
    </row>
    <row r="855" spans="1:4" ht="15.75" x14ac:dyDescent="0.25">
      <c r="A855" s="1"/>
      <c r="B855" s="3"/>
      <c r="C855" s="1"/>
      <c r="D855" s="1"/>
    </row>
    <row r="856" spans="1:4" ht="15.75" x14ac:dyDescent="0.25">
      <c r="A856" s="1"/>
      <c r="B856" s="3"/>
      <c r="C856" s="1"/>
      <c r="D856" s="1"/>
    </row>
    <row r="857" spans="1:4" ht="15.75" x14ac:dyDescent="0.25">
      <c r="A857" s="1"/>
      <c r="B857" s="3"/>
      <c r="C857" s="1"/>
      <c r="D857" s="1"/>
    </row>
    <row r="858" spans="1:4" ht="15.75" x14ac:dyDescent="0.25">
      <c r="A858" s="1"/>
      <c r="B858" s="3"/>
      <c r="C858" s="1"/>
      <c r="D858" s="1"/>
    </row>
    <row r="859" spans="1:4" ht="15.75" x14ac:dyDescent="0.25">
      <c r="A859" s="1"/>
      <c r="B859" s="3"/>
      <c r="C859" s="1"/>
      <c r="D859" s="1"/>
    </row>
    <row r="860" spans="1:4" ht="15.75" x14ac:dyDescent="0.25">
      <c r="A860" s="1"/>
      <c r="B860" s="3"/>
      <c r="C860" s="1"/>
      <c r="D860" s="1"/>
    </row>
    <row r="861" spans="1:4" ht="15.75" x14ac:dyDescent="0.25">
      <c r="A861" s="1"/>
      <c r="B861" s="3"/>
      <c r="C861" s="1"/>
      <c r="D861" s="1"/>
    </row>
    <row r="862" spans="1:4" ht="15.75" x14ac:dyDescent="0.25">
      <c r="A862" s="1"/>
      <c r="B862" s="3"/>
      <c r="C862" s="1"/>
      <c r="D862" s="1"/>
    </row>
    <row r="863" spans="1:4" ht="15.75" x14ac:dyDescent="0.25">
      <c r="A863" s="1"/>
      <c r="B863" s="3"/>
      <c r="C863" s="1"/>
      <c r="D863" s="1"/>
    </row>
    <row r="864" spans="1:4" ht="15.75" x14ac:dyDescent="0.25">
      <c r="A864" s="1"/>
      <c r="B864" s="3"/>
      <c r="C864" s="1"/>
      <c r="D864" s="1"/>
    </row>
    <row r="865" spans="1:4" ht="15.75" x14ac:dyDescent="0.25">
      <c r="A865" s="1"/>
      <c r="B865" s="3"/>
      <c r="C865" s="1"/>
      <c r="D865" s="1"/>
    </row>
    <row r="866" spans="1:4" ht="15.75" x14ac:dyDescent="0.25">
      <c r="A866" s="1"/>
      <c r="B866" s="3"/>
      <c r="C866" s="1"/>
      <c r="D866" s="1"/>
    </row>
    <row r="867" spans="1:4" ht="15.75" x14ac:dyDescent="0.25">
      <c r="A867" s="1"/>
      <c r="B867" s="3"/>
      <c r="C867" s="1"/>
      <c r="D867" s="1"/>
    </row>
    <row r="868" spans="1:4" ht="15.75" x14ac:dyDescent="0.25">
      <c r="A868" s="1"/>
      <c r="B868" s="3"/>
      <c r="C868" s="1"/>
      <c r="D868" s="1"/>
    </row>
    <row r="869" spans="1:4" ht="15.75" x14ac:dyDescent="0.25">
      <c r="A869" s="1"/>
      <c r="B869" s="3"/>
      <c r="C869" s="1"/>
      <c r="D869" s="1"/>
    </row>
    <row r="870" spans="1:4" ht="15.75" x14ac:dyDescent="0.25">
      <c r="A870" s="1"/>
      <c r="B870" s="3"/>
      <c r="C870" s="1"/>
      <c r="D870" s="1"/>
    </row>
    <row r="871" spans="1:4" ht="15.75" x14ac:dyDescent="0.25">
      <c r="A871" s="1"/>
      <c r="B871" s="3"/>
      <c r="C871" s="1"/>
      <c r="D871" s="1"/>
    </row>
    <row r="872" spans="1:4" ht="15.75" x14ac:dyDescent="0.25">
      <c r="A872" s="1"/>
      <c r="B872" s="3"/>
      <c r="C872" s="1"/>
      <c r="D872" s="1"/>
    </row>
    <row r="873" spans="1:4" ht="15.75" x14ac:dyDescent="0.25">
      <c r="A873" s="1"/>
      <c r="B873" s="3"/>
      <c r="C873" s="1"/>
      <c r="D873" s="1"/>
    </row>
    <row r="874" spans="1:4" ht="15.75" x14ac:dyDescent="0.25">
      <c r="A874" s="1"/>
      <c r="B874" s="3"/>
      <c r="C874" s="1"/>
      <c r="D874" s="1"/>
    </row>
    <row r="875" spans="1:4" ht="15.75" x14ac:dyDescent="0.25">
      <c r="A875" s="1"/>
      <c r="B875" s="3"/>
      <c r="C875" s="1"/>
      <c r="D875" s="1"/>
    </row>
    <row r="876" spans="1:4" ht="15.75" x14ac:dyDescent="0.25">
      <c r="A876" s="1"/>
      <c r="B876" s="3"/>
      <c r="C876" s="1"/>
      <c r="D876" s="1"/>
    </row>
    <row r="877" spans="1:4" ht="15.75" x14ac:dyDescent="0.25">
      <c r="A877" s="1"/>
      <c r="B877" s="3"/>
      <c r="C877" s="1"/>
      <c r="D877" s="1"/>
    </row>
    <row r="878" spans="1:4" ht="15.75" x14ac:dyDescent="0.25">
      <c r="A878" s="1"/>
      <c r="B878" s="3"/>
      <c r="C878" s="1"/>
      <c r="D878" s="1"/>
    </row>
    <row r="879" spans="1:4" ht="15.75" x14ac:dyDescent="0.25">
      <c r="A879" s="1"/>
      <c r="B879" s="3"/>
      <c r="C879" s="1"/>
      <c r="D879" s="1"/>
    </row>
    <row r="880" spans="1:4" ht="15.75" x14ac:dyDescent="0.25">
      <c r="A880" s="1"/>
      <c r="B880" s="3"/>
      <c r="C880" s="1"/>
      <c r="D880" s="1"/>
    </row>
    <row r="881" spans="1:4" ht="15.75" x14ac:dyDescent="0.25">
      <c r="A881" s="1"/>
      <c r="B881" s="3"/>
      <c r="C881" s="1"/>
      <c r="D881" s="1"/>
    </row>
    <row r="882" spans="1:4" ht="15.75" x14ac:dyDescent="0.25">
      <c r="A882" s="1"/>
      <c r="B882" s="3"/>
      <c r="C882" s="1"/>
      <c r="D882" s="1"/>
    </row>
    <row r="883" spans="1:4" ht="15.75" x14ac:dyDescent="0.25">
      <c r="A883" s="1"/>
      <c r="B883" s="3"/>
      <c r="C883" s="1"/>
      <c r="D883" s="1"/>
    </row>
    <row r="884" spans="1:4" ht="15.75" x14ac:dyDescent="0.25">
      <c r="A884" s="1"/>
      <c r="B884" s="3"/>
      <c r="C884" s="1"/>
      <c r="D884" s="1"/>
    </row>
    <row r="885" spans="1:4" ht="15.75" x14ac:dyDescent="0.25">
      <c r="A885" s="1"/>
      <c r="B885" s="3"/>
      <c r="C885" s="1"/>
      <c r="D885" s="1"/>
    </row>
    <row r="886" spans="1:4" ht="15.75" x14ac:dyDescent="0.25">
      <c r="A886" s="1"/>
      <c r="B886" s="3"/>
      <c r="C886" s="1"/>
      <c r="D886" s="1"/>
    </row>
    <row r="887" spans="1:4" ht="15.75" x14ac:dyDescent="0.25">
      <c r="A887" s="1"/>
      <c r="B887" s="3"/>
      <c r="C887" s="1"/>
      <c r="D887" s="1"/>
    </row>
    <row r="888" spans="1:4" ht="15.75" x14ac:dyDescent="0.25">
      <c r="A888" s="1"/>
      <c r="B888" s="3"/>
      <c r="C888" s="1"/>
      <c r="D888" s="1"/>
    </row>
    <row r="889" spans="1:4" ht="15.75" x14ac:dyDescent="0.25">
      <c r="A889" s="1"/>
      <c r="B889" s="3"/>
      <c r="C889" s="1"/>
      <c r="D889" s="1"/>
    </row>
    <row r="890" spans="1:4" ht="15.75" x14ac:dyDescent="0.25">
      <c r="A890" s="1"/>
      <c r="B890" s="3"/>
      <c r="C890" s="1"/>
      <c r="D890" s="1"/>
    </row>
    <row r="891" spans="1:4" ht="15.75" x14ac:dyDescent="0.25">
      <c r="A891" s="1"/>
      <c r="B891" s="3"/>
      <c r="C891" s="1"/>
      <c r="D891" s="1"/>
    </row>
    <row r="892" spans="1:4" ht="15.75" x14ac:dyDescent="0.25">
      <c r="A892" s="1"/>
      <c r="B892" s="3"/>
      <c r="C892" s="1"/>
      <c r="D892" s="1"/>
    </row>
    <row r="893" spans="1:4" ht="15.75" x14ac:dyDescent="0.25">
      <c r="A893" s="1"/>
      <c r="B893" s="3"/>
      <c r="C893" s="1"/>
      <c r="D893" s="1"/>
    </row>
    <row r="894" spans="1:4" ht="15.75" x14ac:dyDescent="0.25">
      <c r="A894" s="1"/>
      <c r="B894" s="3"/>
      <c r="C894" s="1"/>
      <c r="D894" s="1"/>
    </row>
    <row r="895" spans="1:4" ht="15.75" x14ac:dyDescent="0.25">
      <c r="A895" s="1"/>
      <c r="B895" s="3"/>
      <c r="C895" s="1"/>
      <c r="D895" s="1"/>
    </row>
    <row r="896" spans="1:4" ht="15.75" x14ac:dyDescent="0.25">
      <c r="A896" s="1"/>
      <c r="B896" s="3"/>
      <c r="C896" s="1"/>
      <c r="D896" s="1"/>
    </row>
    <row r="897" spans="1:4" ht="15.75" x14ac:dyDescent="0.25">
      <c r="A897" s="1"/>
      <c r="B897" s="3"/>
      <c r="C897" s="1"/>
      <c r="D897" s="1"/>
    </row>
    <row r="898" spans="1:4" ht="15.75" x14ac:dyDescent="0.25">
      <c r="A898" s="1"/>
      <c r="B898" s="3"/>
      <c r="C898" s="1"/>
      <c r="D898" s="1"/>
    </row>
    <row r="899" spans="1:4" ht="15.75" x14ac:dyDescent="0.25">
      <c r="A899" s="1"/>
      <c r="B899" s="3"/>
      <c r="C899" s="1"/>
      <c r="D899" s="1"/>
    </row>
    <row r="900" spans="1:4" ht="15.75" x14ac:dyDescent="0.25">
      <c r="A900" s="1"/>
      <c r="B900" s="3"/>
      <c r="C900" s="1"/>
      <c r="D900" s="1"/>
    </row>
    <row r="901" spans="1:4" ht="15.75" x14ac:dyDescent="0.25">
      <c r="A901" s="1"/>
      <c r="B901" s="3"/>
      <c r="C901" s="1"/>
      <c r="D901" s="1"/>
    </row>
    <row r="902" spans="1:4" ht="15.75" x14ac:dyDescent="0.25">
      <c r="A902" s="1"/>
      <c r="B902" s="3"/>
      <c r="C902" s="1"/>
      <c r="D902" s="1"/>
    </row>
    <row r="903" spans="1:4" ht="15.75" x14ac:dyDescent="0.25">
      <c r="A903" s="1"/>
      <c r="B903" s="3"/>
      <c r="C903" s="1"/>
      <c r="D903" s="1"/>
    </row>
    <row r="904" spans="1:4" ht="15.75" x14ac:dyDescent="0.25">
      <c r="A904" s="1"/>
      <c r="B904" s="3"/>
      <c r="C904" s="1"/>
      <c r="D904" s="1"/>
    </row>
    <row r="905" spans="1:4" ht="15.75" x14ac:dyDescent="0.25">
      <c r="A905" s="1"/>
      <c r="B905" s="3"/>
      <c r="C905" s="1"/>
      <c r="D905" s="1"/>
    </row>
    <row r="906" spans="1:4" ht="15.75" x14ac:dyDescent="0.25">
      <c r="A906" s="1"/>
      <c r="B906" s="3"/>
      <c r="C906" s="1"/>
      <c r="D906" s="1"/>
    </row>
    <row r="907" spans="1:4" ht="15.75" x14ac:dyDescent="0.25">
      <c r="A907" s="1"/>
      <c r="B907" s="3"/>
      <c r="C907" s="1"/>
      <c r="D907" s="1"/>
    </row>
    <row r="908" spans="1:4" ht="15.75" x14ac:dyDescent="0.25">
      <c r="A908" s="1"/>
      <c r="B908" s="3"/>
      <c r="C908" s="1"/>
      <c r="D908" s="1"/>
    </row>
    <row r="909" spans="1:4" ht="15.75" x14ac:dyDescent="0.25">
      <c r="A909" s="1"/>
      <c r="B909" s="3"/>
      <c r="C909" s="1"/>
      <c r="D909" s="1"/>
    </row>
    <row r="910" spans="1:4" ht="15.75" x14ac:dyDescent="0.25">
      <c r="A910" s="1"/>
      <c r="B910" s="3"/>
      <c r="C910" s="1"/>
      <c r="D910" s="1"/>
    </row>
    <row r="911" spans="1:4" ht="15.75" x14ac:dyDescent="0.25">
      <c r="A911" s="1"/>
      <c r="B911" s="3"/>
      <c r="C911" s="1"/>
      <c r="D911" s="1"/>
    </row>
    <row r="912" spans="1:4" ht="15.75" x14ac:dyDescent="0.25">
      <c r="A912" s="1"/>
      <c r="B912" s="3"/>
      <c r="C912" s="1"/>
      <c r="D912" s="1"/>
    </row>
    <row r="913" spans="1:4" ht="15.75" x14ac:dyDescent="0.25">
      <c r="A913" s="1"/>
      <c r="B913" s="3"/>
      <c r="C913" s="1"/>
      <c r="D913" s="1"/>
    </row>
    <row r="914" spans="1:4" ht="15.75" x14ac:dyDescent="0.25">
      <c r="A914" s="1"/>
      <c r="B914" s="3"/>
      <c r="C914" s="1"/>
      <c r="D914" s="1"/>
    </row>
    <row r="915" spans="1:4" ht="15.75" x14ac:dyDescent="0.25">
      <c r="A915" s="1"/>
      <c r="B915" s="3"/>
      <c r="C915" s="1"/>
      <c r="D915" s="1"/>
    </row>
    <row r="916" spans="1:4" ht="15.75" x14ac:dyDescent="0.25">
      <c r="A916" s="1"/>
      <c r="B916" s="3"/>
      <c r="C916" s="1"/>
      <c r="D916" s="1"/>
    </row>
    <row r="917" spans="1:4" ht="15.75" x14ac:dyDescent="0.25">
      <c r="A917" s="1"/>
      <c r="B917" s="3"/>
      <c r="C917" s="1"/>
      <c r="D917" s="1"/>
    </row>
    <row r="918" spans="1:4" ht="15.75" x14ac:dyDescent="0.25">
      <c r="A918" s="1"/>
      <c r="B918" s="3"/>
      <c r="C918" s="1"/>
      <c r="D918" s="1"/>
    </row>
    <row r="919" spans="1:4" ht="15.75" x14ac:dyDescent="0.25">
      <c r="A919" s="1"/>
      <c r="B919" s="3"/>
      <c r="C919" s="1"/>
      <c r="D919" s="1"/>
    </row>
    <row r="920" spans="1:4" ht="15.75" x14ac:dyDescent="0.25">
      <c r="A920" s="1"/>
      <c r="B920" s="3"/>
      <c r="C920" s="1"/>
      <c r="D920" s="1"/>
    </row>
    <row r="921" spans="1:4" ht="15.75" x14ac:dyDescent="0.25">
      <c r="A921" s="1"/>
      <c r="B921" s="3"/>
      <c r="C921" s="1"/>
      <c r="D921" s="1"/>
    </row>
    <row r="922" spans="1:4" ht="15.75" x14ac:dyDescent="0.25">
      <c r="A922" s="1"/>
      <c r="B922" s="3"/>
      <c r="C922" s="1"/>
      <c r="D922" s="1"/>
    </row>
    <row r="923" spans="1:4" ht="15.75" x14ac:dyDescent="0.25">
      <c r="A923" s="1"/>
      <c r="B923" s="3"/>
      <c r="C923" s="1"/>
      <c r="D923" s="1"/>
    </row>
    <row r="924" spans="1:4" ht="15.75" x14ac:dyDescent="0.25">
      <c r="A924" s="1"/>
      <c r="B924" s="3"/>
      <c r="C924" s="1"/>
      <c r="D924" s="1"/>
    </row>
    <row r="925" spans="1:4" ht="15.75" x14ac:dyDescent="0.25">
      <c r="A925" s="1"/>
      <c r="B925" s="3"/>
      <c r="C925" s="1"/>
      <c r="D925" s="1"/>
    </row>
    <row r="926" spans="1:4" ht="15.75" x14ac:dyDescent="0.25">
      <c r="A926" s="1"/>
      <c r="B926" s="3"/>
      <c r="C926" s="1"/>
      <c r="D926" s="1"/>
    </row>
    <row r="927" spans="1:4" ht="15.75" x14ac:dyDescent="0.25">
      <c r="A927" s="1"/>
      <c r="B927" s="3"/>
      <c r="C927" s="1"/>
      <c r="D927" s="1"/>
    </row>
    <row r="928" spans="1:4" ht="15.75" x14ac:dyDescent="0.25">
      <c r="A928" s="1"/>
      <c r="B928" s="3"/>
      <c r="C928" s="1"/>
      <c r="D928" s="1"/>
    </row>
    <row r="929" spans="1:4" ht="15.75" x14ac:dyDescent="0.25">
      <c r="A929" s="1"/>
      <c r="B929" s="3"/>
      <c r="C929" s="1"/>
      <c r="D929" s="1"/>
    </row>
    <row r="930" spans="1:4" ht="15.75" x14ac:dyDescent="0.25">
      <c r="A930" s="1"/>
      <c r="B930" s="3"/>
      <c r="C930" s="1"/>
      <c r="D930" s="1"/>
    </row>
    <row r="931" spans="1:4" ht="15.75" x14ac:dyDescent="0.25">
      <c r="A931" s="1"/>
      <c r="B931" s="3"/>
      <c r="C931" s="1"/>
      <c r="D931" s="1"/>
    </row>
    <row r="932" spans="1:4" ht="15.75" x14ac:dyDescent="0.25">
      <c r="A932" s="1"/>
      <c r="B932" s="3"/>
      <c r="C932" s="1"/>
      <c r="D932" s="1"/>
    </row>
    <row r="933" spans="1:4" ht="15.75" x14ac:dyDescent="0.25">
      <c r="A933" s="1"/>
      <c r="B933" s="3"/>
      <c r="C933" s="1"/>
      <c r="D933" s="1"/>
    </row>
    <row r="934" spans="1:4" ht="15.75" x14ac:dyDescent="0.25">
      <c r="A934" s="1"/>
      <c r="B934" s="3"/>
      <c r="C934" s="1"/>
      <c r="D934" s="1"/>
    </row>
    <row r="935" spans="1:4" ht="15.75" x14ac:dyDescent="0.25">
      <c r="A935" s="1"/>
      <c r="B935" s="3"/>
      <c r="C935" s="1"/>
      <c r="D935" s="1"/>
    </row>
    <row r="936" spans="1:4" ht="15.75" x14ac:dyDescent="0.25">
      <c r="A936" s="1"/>
      <c r="B936" s="3"/>
      <c r="C936" s="1"/>
      <c r="D936" s="1"/>
    </row>
    <row r="937" spans="1:4" ht="15.75" x14ac:dyDescent="0.25">
      <c r="A937" s="1"/>
      <c r="B937" s="3"/>
      <c r="C937" s="1"/>
      <c r="D937" s="1"/>
    </row>
    <row r="938" spans="1:4" ht="15.75" x14ac:dyDescent="0.25">
      <c r="A938" s="1"/>
      <c r="B938" s="3"/>
      <c r="C938" s="1"/>
      <c r="D938" s="1"/>
    </row>
    <row r="939" spans="1:4" ht="15.75" x14ac:dyDescent="0.25">
      <c r="A939" s="1"/>
      <c r="B939" s="3"/>
      <c r="C939" s="1"/>
      <c r="D939" s="1"/>
    </row>
    <row r="940" spans="1:4" ht="15.75" x14ac:dyDescent="0.25">
      <c r="A940" s="1"/>
      <c r="B940" s="3"/>
      <c r="C940" s="1"/>
      <c r="D940" s="1"/>
    </row>
    <row r="941" spans="1:4" ht="15.75" x14ac:dyDescent="0.25">
      <c r="A941" s="1"/>
      <c r="B941" s="3"/>
      <c r="C941" s="1"/>
      <c r="D941" s="1"/>
    </row>
    <row r="942" spans="1:4" ht="15.75" x14ac:dyDescent="0.25">
      <c r="A942" s="1"/>
      <c r="B942" s="3"/>
      <c r="C942" s="1"/>
      <c r="D942" s="1"/>
    </row>
    <row r="943" spans="1:4" ht="15.75" x14ac:dyDescent="0.25">
      <c r="A943" s="1"/>
      <c r="B943" s="3"/>
      <c r="C943" s="1"/>
      <c r="D943" s="1"/>
    </row>
    <row r="944" spans="1:4" ht="15.75" x14ac:dyDescent="0.25">
      <c r="A944" s="1"/>
      <c r="B944" s="3"/>
      <c r="C944" s="1"/>
      <c r="D944" s="1"/>
    </row>
    <row r="945" spans="1:4" ht="15.75" x14ac:dyDescent="0.25">
      <c r="A945" s="1"/>
      <c r="B945" s="3"/>
      <c r="C945" s="1"/>
      <c r="D945" s="1"/>
    </row>
    <row r="946" spans="1:4" ht="15.75" x14ac:dyDescent="0.25">
      <c r="A946" s="1"/>
      <c r="B946" s="3"/>
      <c r="C946" s="1"/>
      <c r="D946" s="1"/>
    </row>
    <row r="947" spans="1:4" ht="15.75" x14ac:dyDescent="0.25">
      <c r="A947" s="1"/>
      <c r="B947" s="3"/>
      <c r="C947" s="1"/>
      <c r="D947" s="1"/>
    </row>
    <row r="948" spans="1:4" ht="15.75" x14ac:dyDescent="0.25">
      <c r="A948" s="1"/>
      <c r="B948" s="3"/>
      <c r="C948" s="1"/>
      <c r="D948" s="1"/>
    </row>
    <row r="949" spans="1:4" ht="15.75" x14ac:dyDescent="0.25">
      <c r="A949" s="1"/>
      <c r="B949" s="3"/>
      <c r="C949" s="1"/>
      <c r="D949" s="1"/>
    </row>
    <row r="950" spans="1:4" ht="15.75" x14ac:dyDescent="0.25">
      <c r="A950" s="1"/>
      <c r="B950" s="3"/>
      <c r="C950" s="1"/>
      <c r="D950" s="1"/>
    </row>
    <row r="951" spans="1:4" ht="15.75" x14ac:dyDescent="0.25">
      <c r="A951" s="1"/>
      <c r="B951" s="3"/>
      <c r="C951" s="1"/>
      <c r="D951" s="1"/>
    </row>
    <row r="952" spans="1:4" ht="15.75" x14ac:dyDescent="0.25">
      <c r="A952" s="1"/>
      <c r="B952" s="3"/>
      <c r="C952" s="1"/>
      <c r="D952" s="1"/>
    </row>
    <row r="953" spans="1:4" ht="15.75" x14ac:dyDescent="0.25">
      <c r="A953" s="1"/>
      <c r="B953" s="3"/>
      <c r="C953" s="1"/>
      <c r="D953" s="1"/>
    </row>
    <row r="954" spans="1:4" ht="15.75" x14ac:dyDescent="0.25">
      <c r="A954" s="1"/>
      <c r="B954" s="3"/>
      <c r="C954" s="1"/>
      <c r="D954" s="1"/>
    </row>
    <row r="955" spans="1:4" ht="15.75" x14ac:dyDescent="0.25">
      <c r="A955" s="1"/>
      <c r="B955" s="3"/>
      <c r="C955" s="1"/>
      <c r="D955" s="1"/>
    </row>
    <row r="956" spans="1:4" ht="15.75" x14ac:dyDescent="0.25">
      <c r="A956" s="1"/>
      <c r="B956" s="3"/>
      <c r="C956" s="1"/>
      <c r="D956" s="1"/>
    </row>
    <row r="957" spans="1:4" ht="15.75" x14ac:dyDescent="0.25">
      <c r="A957" s="1"/>
      <c r="B957" s="3"/>
      <c r="C957" s="1"/>
      <c r="D957" s="1"/>
    </row>
    <row r="958" spans="1:4" ht="15.75" x14ac:dyDescent="0.25">
      <c r="A958" s="1"/>
      <c r="B958" s="3"/>
      <c r="C958" s="1"/>
      <c r="D958" s="1"/>
    </row>
    <row r="959" spans="1:4" ht="15.75" x14ac:dyDescent="0.25">
      <c r="A959" s="1"/>
      <c r="B959" s="3"/>
      <c r="C959" s="1"/>
      <c r="D959" s="1"/>
    </row>
    <row r="960" spans="1:4" ht="15.75" x14ac:dyDescent="0.25">
      <c r="A960" s="1"/>
      <c r="B960" s="3"/>
      <c r="C960" s="1"/>
      <c r="D960" s="1"/>
    </row>
    <row r="961" spans="1:4" ht="15.75" x14ac:dyDescent="0.25">
      <c r="A961" s="1"/>
      <c r="B961" s="3"/>
      <c r="C961" s="1"/>
      <c r="D961" s="1"/>
    </row>
    <row r="962" spans="1:4" ht="15.75" x14ac:dyDescent="0.25">
      <c r="A962" s="1"/>
      <c r="B962" s="3"/>
      <c r="C962" s="1"/>
      <c r="D962" s="1"/>
    </row>
    <row r="963" spans="1:4" ht="15.75" x14ac:dyDescent="0.25">
      <c r="A963" s="1"/>
      <c r="B963" s="3"/>
      <c r="C963" s="1"/>
      <c r="D963" s="1"/>
    </row>
    <row r="964" spans="1:4" ht="15.75" x14ac:dyDescent="0.25">
      <c r="A964" s="1"/>
      <c r="B964" s="3"/>
      <c r="C964" s="1"/>
      <c r="D964" s="1"/>
    </row>
    <row r="965" spans="1:4" ht="15.75" x14ac:dyDescent="0.25">
      <c r="A965" s="1"/>
      <c r="B965" s="3"/>
      <c r="C965" s="1"/>
      <c r="D965" s="1"/>
    </row>
    <row r="966" spans="1:4" ht="15.75" x14ac:dyDescent="0.25">
      <c r="A966" s="1"/>
      <c r="B966" s="3"/>
      <c r="C966" s="1"/>
      <c r="D966" s="1"/>
    </row>
    <row r="967" spans="1:4" ht="15.75" x14ac:dyDescent="0.25">
      <c r="A967" s="1"/>
      <c r="B967" s="3"/>
      <c r="C967" s="1"/>
      <c r="D967" s="1"/>
    </row>
    <row r="968" spans="1:4" ht="15.75" x14ac:dyDescent="0.25">
      <c r="A968" s="1"/>
      <c r="B968" s="3"/>
      <c r="C968" s="1"/>
      <c r="D968" s="1"/>
    </row>
    <row r="969" spans="1:4" ht="15.75" x14ac:dyDescent="0.25">
      <c r="A969" s="1"/>
      <c r="B969" s="3"/>
      <c r="C969" s="1"/>
      <c r="D969" s="1"/>
    </row>
    <row r="970" spans="1:4" ht="15.75" x14ac:dyDescent="0.25">
      <c r="A970" s="1"/>
      <c r="B970" s="3"/>
      <c r="C970" s="1"/>
      <c r="D970" s="1"/>
    </row>
    <row r="971" spans="1:4" ht="15.75" x14ac:dyDescent="0.25">
      <c r="A971" s="1"/>
      <c r="B971" s="3"/>
      <c r="C971" s="1"/>
      <c r="D971" s="1"/>
    </row>
    <row r="972" spans="1:4" ht="15.75" x14ac:dyDescent="0.25">
      <c r="A972" s="1"/>
      <c r="B972" s="3"/>
      <c r="C972" s="1"/>
      <c r="D972" s="1"/>
    </row>
    <row r="973" spans="1:4" ht="15.75" x14ac:dyDescent="0.25">
      <c r="A973" s="1"/>
      <c r="B973" s="3"/>
      <c r="C973" s="1"/>
      <c r="D973" s="1"/>
    </row>
    <row r="974" spans="1:4" ht="15.75" x14ac:dyDescent="0.25">
      <c r="A974" s="1"/>
      <c r="B974" s="3"/>
      <c r="C974" s="1"/>
      <c r="D974" s="1"/>
    </row>
    <row r="975" spans="1:4" ht="15.75" x14ac:dyDescent="0.25">
      <c r="A975" s="1"/>
      <c r="B975" s="3"/>
      <c r="C975" s="1"/>
      <c r="D975" s="1"/>
    </row>
    <row r="976" spans="1:4" ht="15.75" x14ac:dyDescent="0.25">
      <c r="A976" s="1"/>
      <c r="B976" s="3"/>
      <c r="C976" s="1"/>
      <c r="D976" s="1"/>
    </row>
    <row r="977" spans="1:4" ht="15.75" x14ac:dyDescent="0.25">
      <c r="A977" s="1"/>
      <c r="B977" s="3"/>
      <c r="C977" s="1"/>
      <c r="D977" s="1"/>
    </row>
    <row r="978" spans="1:4" ht="15.75" x14ac:dyDescent="0.25">
      <c r="A978" s="1"/>
      <c r="B978" s="3"/>
      <c r="C978" s="1"/>
      <c r="D978" s="1"/>
    </row>
    <row r="979" spans="1:4" ht="15.75" x14ac:dyDescent="0.25">
      <c r="A979" s="1"/>
      <c r="B979" s="3"/>
      <c r="C979" s="1"/>
      <c r="D979" s="1"/>
    </row>
    <row r="980" spans="1:4" ht="15.75" x14ac:dyDescent="0.25">
      <c r="A980" s="1"/>
      <c r="B980" s="3"/>
      <c r="C980" s="1"/>
      <c r="D980" s="1"/>
    </row>
    <row r="981" spans="1:4" ht="15.75" x14ac:dyDescent="0.25">
      <c r="A981" s="1"/>
      <c r="B981" s="3"/>
      <c r="C981" s="1"/>
      <c r="D981" s="1"/>
    </row>
    <row r="982" spans="1:4" ht="15.75" x14ac:dyDescent="0.25">
      <c r="A982" s="1"/>
      <c r="B982" s="3"/>
      <c r="C982" s="1"/>
      <c r="D982" s="1"/>
    </row>
    <row r="983" spans="1:4" ht="15.75" x14ac:dyDescent="0.25">
      <c r="A983" s="1"/>
      <c r="B983" s="3"/>
      <c r="C983" s="1"/>
      <c r="D983" s="1"/>
    </row>
    <row r="984" spans="1:4" ht="15.75" x14ac:dyDescent="0.25">
      <c r="A984" s="1"/>
      <c r="B984" s="3"/>
      <c r="C984" s="1"/>
      <c r="D984" s="1"/>
    </row>
    <row r="985" spans="1:4" ht="15.75" x14ac:dyDescent="0.25">
      <c r="A985" s="1"/>
      <c r="B985" s="3"/>
      <c r="C985" s="1"/>
      <c r="D985" s="1"/>
    </row>
    <row r="986" spans="1:4" ht="15.75" x14ac:dyDescent="0.25">
      <c r="A986" s="1"/>
      <c r="B986" s="3"/>
      <c r="C986" s="1"/>
      <c r="D986" s="1"/>
    </row>
    <row r="987" spans="1:4" ht="15.75" x14ac:dyDescent="0.25">
      <c r="A987" s="1"/>
      <c r="B987" s="3"/>
      <c r="C987" s="1"/>
      <c r="D987" s="1"/>
    </row>
    <row r="988" spans="1:4" ht="15.75" x14ac:dyDescent="0.25">
      <c r="A988" s="1"/>
      <c r="B988" s="3"/>
      <c r="C988" s="1"/>
      <c r="D988" s="1"/>
    </row>
    <row r="989" spans="1:4" ht="15.75" x14ac:dyDescent="0.25">
      <c r="A989" s="1"/>
      <c r="B989" s="3"/>
      <c r="C989" s="1"/>
      <c r="D989" s="1"/>
    </row>
    <row r="990" spans="1:4" ht="15.75" x14ac:dyDescent="0.25">
      <c r="A990" s="1"/>
      <c r="B990" s="3"/>
      <c r="C990" s="1"/>
      <c r="D990" s="1"/>
    </row>
    <row r="991" spans="1:4" ht="15.75" x14ac:dyDescent="0.25">
      <c r="A991" s="1"/>
      <c r="B991" s="3"/>
      <c r="C991" s="1"/>
      <c r="D991" s="1"/>
    </row>
    <row r="992" spans="1:4" ht="15.75" x14ac:dyDescent="0.25">
      <c r="A992" s="1"/>
      <c r="B992" s="3"/>
      <c r="C992" s="1"/>
      <c r="D992" s="1"/>
    </row>
    <row r="993" spans="1:4" ht="15.75" x14ac:dyDescent="0.25">
      <c r="A993" s="1"/>
      <c r="B993" s="3"/>
      <c r="C993" s="1"/>
      <c r="D993" s="1"/>
    </row>
    <row r="994" spans="1:4" ht="15.75" x14ac:dyDescent="0.25">
      <c r="A994" s="1"/>
      <c r="B994" s="3"/>
      <c r="C994" s="1"/>
      <c r="D994" s="1"/>
    </row>
    <row r="995" spans="1:4" ht="15.75" x14ac:dyDescent="0.25">
      <c r="A995" s="1"/>
      <c r="B995" s="3"/>
      <c r="C995" s="1"/>
      <c r="D995" s="1"/>
    </row>
    <row r="996" spans="1:4" ht="15.75" x14ac:dyDescent="0.25">
      <c r="A996" s="1"/>
      <c r="B996" s="3"/>
      <c r="C996" s="1"/>
      <c r="D996" s="1"/>
    </row>
    <row r="997" spans="1:4" ht="15.75" x14ac:dyDescent="0.25">
      <c r="A997" s="1"/>
      <c r="B997" s="3"/>
      <c r="C997" s="1"/>
      <c r="D997" s="1"/>
    </row>
    <row r="998" spans="1:4" ht="15.75" x14ac:dyDescent="0.25">
      <c r="A998" s="1"/>
      <c r="B998" s="3"/>
      <c r="C998" s="1"/>
      <c r="D998" s="1"/>
    </row>
    <row r="999" spans="1:4" ht="15.75" x14ac:dyDescent="0.25">
      <c r="A999" s="1"/>
      <c r="B999" s="3"/>
      <c r="C999" s="1"/>
      <c r="D999" s="1"/>
    </row>
    <row r="1000" spans="1:4" ht="15.75" x14ac:dyDescent="0.25">
      <c r="A1000" s="1"/>
      <c r="B1000" s="3"/>
      <c r="C1000" s="1"/>
      <c r="D1000" s="1"/>
    </row>
    <row r="1001" spans="1:4" ht="15.75" x14ac:dyDescent="0.25">
      <c r="A1001" s="1"/>
      <c r="B1001" s="3"/>
      <c r="C1001" s="1"/>
      <c r="D1001" s="1"/>
    </row>
  </sheetData>
  <mergeCells count="2">
    <mergeCell ref="A2:C2"/>
    <mergeCell ref="A4:A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workbookViewId="0">
      <selection activeCell="C3" sqref="C3"/>
    </sheetView>
  </sheetViews>
  <sheetFormatPr defaultColWidth="11.25" defaultRowHeight="15" customHeight="1" x14ac:dyDescent="0.25"/>
  <cols>
    <col min="2" max="2" width="23.25" customWidth="1"/>
    <col min="3" max="3" width="50.25" customWidth="1"/>
    <col min="4" max="4" width="49.75" customWidth="1"/>
  </cols>
  <sheetData>
    <row r="1" spans="1:4" ht="35.450000000000003" customHeight="1" x14ac:dyDescent="0.25"/>
    <row r="2" spans="1:4" ht="15.75" x14ac:dyDescent="0.25">
      <c r="A2" s="33" t="s">
        <v>0</v>
      </c>
      <c r="B2" s="34"/>
      <c r="C2" s="34"/>
      <c r="D2" s="1"/>
    </row>
    <row r="3" spans="1:4" ht="31.5" x14ac:dyDescent="0.25">
      <c r="A3" s="16" t="s">
        <v>1</v>
      </c>
      <c r="B3" s="17" t="s">
        <v>2</v>
      </c>
      <c r="C3" s="60" t="s">
        <v>4875</v>
      </c>
      <c r="D3" s="21" t="s">
        <v>4547</v>
      </c>
    </row>
    <row r="4" spans="1:4" ht="31.5" x14ac:dyDescent="0.25">
      <c r="A4" s="35" t="s">
        <v>2948</v>
      </c>
      <c r="B4" s="17">
        <v>1101000001102</v>
      </c>
      <c r="C4" s="19" t="s">
        <v>2949</v>
      </c>
      <c r="D4" s="19" t="s">
        <v>2950</v>
      </c>
    </row>
    <row r="5" spans="1:4" ht="31.5" x14ac:dyDescent="0.25">
      <c r="A5" s="36"/>
      <c r="B5" s="17">
        <v>1101000090102</v>
      </c>
      <c r="C5" s="19" t="s">
        <v>2951</v>
      </c>
      <c r="D5" s="19" t="s">
        <v>2952</v>
      </c>
    </row>
    <row r="6" spans="1:4" ht="31.5" x14ac:dyDescent="0.25">
      <c r="A6" s="36"/>
      <c r="B6" s="17">
        <v>1103110001102</v>
      </c>
      <c r="C6" s="19" t="s">
        <v>2953</v>
      </c>
      <c r="D6" s="19" t="s">
        <v>2954</v>
      </c>
    </row>
    <row r="7" spans="1:4" ht="31.5" x14ac:dyDescent="0.25">
      <c r="A7" s="36"/>
      <c r="B7" s="17">
        <v>1103110090102</v>
      </c>
      <c r="C7" s="19" t="s">
        <v>2955</v>
      </c>
      <c r="D7" s="19" t="s">
        <v>2956</v>
      </c>
    </row>
    <row r="8" spans="1:4" ht="15.75" x14ac:dyDescent="0.25">
      <c r="A8" s="36"/>
      <c r="B8" s="17">
        <v>1103201001102</v>
      </c>
      <c r="C8" s="19" t="s">
        <v>2957</v>
      </c>
      <c r="D8" s="19" t="s">
        <v>2958</v>
      </c>
    </row>
    <row r="9" spans="1:4" ht="15.75" x14ac:dyDescent="0.25">
      <c r="A9" s="36"/>
      <c r="B9" s="17">
        <v>1103201090102</v>
      </c>
      <c r="C9" s="19" t="s">
        <v>2959</v>
      </c>
      <c r="D9" s="19" t="s">
        <v>2960</v>
      </c>
    </row>
    <row r="10" spans="1:4" ht="47.25" x14ac:dyDescent="0.25">
      <c r="A10" s="36"/>
      <c r="B10" s="17">
        <v>1213000000104</v>
      </c>
      <c r="C10" s="19" t="s">
        <v>2961</v>
      </c>
      <c r="D10" s="19" t="s">
        <v>2962</v>
      </c>
    </row>
    <row r="11" spans="1:4" ht="47.25" x14ac:dyDescent="0.25">
      <c r="A11" s="36"/>
      <c r="B11" s="17">
        <v>1213000000105</v>
      </c>
      <c r="C11" s="19" t="s">
        <v>2963</v>
      </c>
      <c r="D11" s="19" t="s">
        <v>2964</v>
      </c>
    </row>
    <row r="12" spans="1:4" ht="15.75" x14ac:dyDescent="0.25">
      <c r="A12" s="36"/>
      <c r="B12" s="17">
        <v>1214100000999</v>
      </c>
      <c r="C12" s="19" t="s">
        <v>2965</v>
      </c>
      <c r="D12" s="19" t="s">
        <v>2966</v>
      </c>
    </row>
    <row r="13" spans="1:4" ht="47.25" x14ac:dyDescent="0.25">
      <c r="A13" s="36"/>
      <c r="B13" s="17">
        <v>1214900001101</v>
      </c>
      <c r="C13" s="19" t="s">
        <v>2967</v>
      </c>
      <c r="D13" s="19" t="s">
        <v>2968</v>
      </c>
    </row>
    <row r="14" spans="1:4" ht="47.25" x14ac:dyDescent="0.25">
      <c r="A14" s="36"/>
      <c r="B14" s="17">
        <v>1214900001104</v>
      </c>
      <c r="C14" s="19" t="s">
        <v>2969</v>
      </c>
      <c r="D14" s="19" t="s">
        <v>2970</v>
      </c>
    </row>
    <row r="15" spans="1:4" ht="63" x14ac:dyDescent="0.25">
      <c r="A15" s="36"/>
      <c r="B15" s="17">
        <v>1214900002101</v>
      </c>
      <c r="C15" s="19" t="s">
        <v>2971</v>
      </c>
      <c r="D15" s="19" t="s">
        <v>2972</v>
      </c>
    </row>
    <row r="16" spans="1:4" ht="63" x14ac:dyDescent="0.25">
      <c r="A16" s="36"/>
      <c r="B16" s="17">
        <v>1214900002103</v>
      </c>
      <c r="C16" s="19" t="s">
        <v>2973</v>
      </c>
      <c r="D16" s="19" t="s">
        <v>2974</v>
      </c>
    </row>
    <row r="17" spans="1:4" ht="63" x14ac:dyDescent="0.25">
      <c r="A17" s="36"/>
      <c r="B17" s="17">
        <v>1214900002104</v>
      </c>
      <c r="C17" s="19" t="s">
        <v>2975</v>
      </c>
      <c r="D17" s="19" t="s">
        <v>2976</v>
      </c>
    </row>
    <row r="18" spans="1:4" ht="31.5" x14ac:dyDescent="0.25">
      <c r="A18" s="36"/>
      <c r="B18" s="17">
        <v>1214900002105</v>
      </c>
      <c r="C18" s="19" t="s">
        <v>2977</v>
      </c>
      <c r="D18" s="19" t="s">
        <v>2978</v>
      </c>
    </row>
    <row r="19" spans="1:4" ht="63" x14ac:dyDescent="0.25">
      <c r="A19" s="36"/>
      <c r="B19" s="17">
        <v>1214900090101</v>
      </c>
      <c r="C19" s="19" t="s">
        <v>2979</v>
      </c>
      <c r="D19" s="19" t="s">
        <v>2980</v>
      </c>
    </row>
    <row r="20" spans="1:4" ht="47.25" x14ac:dyDescent="0.25">
      <c r="A20" s="36"/>
      <c r="B20" s="17">
        <v>1214900090103</v>
      </c>
      <c r="C20" s="19" t="s">
        <v>2981</v>
      </c>
      <c r="D20" s="19" t="s">
        <v>2982</v>
      </c>
    </row>
    <row r="21" spans="1:4" ht="63" x14ac:dyDescent="0.25">
      <c r="A21" s="36"/>
      <c r="B21" s="17">
        <v>1214900090104</v>
      </c>
      <c r="C21" s="19" t="s">
        <v>2983</v>
      </c>
      <c r="D21" s="19" t="s">
        <v>2984</v>
      </c>
    </row>
    <row r="22" spans="1:4" ht="47.25" x14ac:dyDescent="0.25">
      <c r="A22" s="36"/>
      <c r="B22" s="17">
        <v>1214900090106</v>
      </c>
      <c r="C22" s="19" t="s">
        <v>2985</v>
      </c>
      <c r="D22" s="19" t="s">
        <v>2986</v>
      </c>
    </row>
    <row r="23" spans="1:4" ht="47.25" x14ac:dyDescent="0.25">
      <c r="A23" s="36"/>
      <c r="B23" s="17">
        <v>1214900090107</v>
      </c>
      <c r="C23" s="19" t="s">
        <v>2987</v>
      </c>
      <c r="D23" s="19" t="s">
        <v>2988</v>
      </c>
    </row>
    <row r="24" spans="1:4" ht="47.25" x14ac:dyDescent="0.25">
      <c r="A24" s="36"/>
      <c r="B24" s="17">
        <v>1214900090108</v>
      </c>
      <c r="C24" s="19" t="s">
        <v>2989</v>
      </c>
      <c r="D24" s="19" t="s">
        <v>2990</v>
      </c>
    </row>
    <row r="25" spans="1:4" ht="47.25" x14ac:dyDescent="0.25">
      <c r="A25" s="36"/>
      <c r="B25" s="17">
        <v>1214900090109</v>
      </c>
      <c r="C25" s="19" t="s">
        <v>2991</v>
      </c>
      <c r="D25" s="19" t="s">
        <v>2992</v>
      </c>
    </row>
    <row r="26" spans="1:4" ht="47.25" x14ac:dyDescent="0.25">
      <c r="A26" s="36"/>
      <c r="B26" s="17">
        <v>1214900090111</v>
      </c>
      <c r="C26" s="19" t="s">
        <v>2993</v>
      </c>
      <c r="D26" s="19" t="s">
        <v>2994</v>
      </c>
    </row>
    <row r="27" spans="1:4" ht="15.75" x14ac:dyDescent="0.25">
      <c r="A27" s="36"/>
      <c r="B27" s="17">
        <v>2302100000999</v>
      </c>
      <c r="C27" s="19" t="s">
        <v>2995</v>
      </c>
      <c r="D27" s="19" t="s">
        <v>2996</v>
      </c>
    </row>
    <row r="28" spans="1:4" ht="31.5" x14ac:dyDescent="0.25">
      <c r="A28" s="36"/>
      <c r="B28" s="17">
        <v>2302300000101</v>
      </c>
      <c r="C28" s="19" t="s">
        <v>2997</v>
      </c>
      <c r="D28" s="19" t="s">
        <v>2998</v>
      </c>
    </row>
    <row r="29" spans="1:4" ht="47.25" x14ac:dyDescent="0.25">
      <c r="A29" s="36"/>
      <c r="B29" s="17">
        <v>2302300000102</v>
      </c>
      <c r="C29" s="19" t="s">
        <v>2999</v>
      </c>
      <c r="D29" s="19" t="s">
        <v>3000</v>
      </c>
    </row>
    <row r="30" spans="1:4" ht="31.5" x14ac:dyDescent="0.25">
      <c r="A30" s="36"/>
      <c r="B30" s="17">
        <v>2302400000101</v>
      </c>
      <c r="C30" s="19" t="s">
        <v>3001</v>
      </c>
      <c r="D30" s="19" t="s">
        <v>3002</v>
      </c>
    </row>
    <row r="31" spans="1:4" ht="47.25" x14ac:dyDescent="0.25">
      <c r="A31" s="36"/>
      <c r="B31" s="17">
        <v>2302400000102</v>
      </c>
      <c r="C31" s="19" t="s">
        <v>3003</v>
      </c>
      <c r="D31" s="19" t="s">
        <v>3004</v>
      </c>
    </row>
    <row r="32" spans="1:4" ht="15.75" x14ac:dyDescent="0.25">
      <c r="A32" s="36"/>
      <c r="B32" s="17">
        <v>2302400000103</v>
      </c>
      <c r="C32" s="19" t="s">
        <v>3005</v>
      </c>
      <c r="D32" s="19" t="s">
        <v>3006</v>
      </c>
    </row>
    <row r="33" spans="1:4" ht="15.75" x14ac:dyDescent="0.25">
      <c r="A33" s="36"/>
      <c r="B33" s="17">
        <v>2302500000999</v>
      </c>
      <c r="C33" s="19" t="s">
        <v>3007</v>
      </c>
      <c r="D33" s="19" t="s">
        <v>3008</v>
      </c>
    </row>
    <row r="34" spans="1:4" ht="47.25" x14ac:dyDescent="0.25">
      <c r="A34" s="36"/>
      <c r="B34" s="17">
        <v>2303100000101</v>
      </c>
      <c r="C34" s="19" t="s">
        <v>3009</v>
      </c>
      <c r="D34" s="19" t="s">
        <v>3010</v>
      </c>
    </row>
    <row r="35" spans="1:4" ht="31.5" x14ac:dyDescent="0.25">
      <c r="A35" s="36"/>
      <c r="B35" s="17">
        <v>2303100000103</v>
      </c>
      <c r="C35" s="19" t="s">
        <v>3011</v>
      </c>
      <c r="D35" s="19" t="s">
        <v>3012</v>
      </c>
    </row>
    <row r="36" spans="1:4" ht="31.5" x14ac:dyDescent="0.25">
      <c r="A36" s="36"/>
      <c r="B36" s="17">
        <v>2303100000104</v>
      </c>
      <c r="C36" s="19" t="s">
        <v>3013</v>
      </c>
      <c r="D36" s="19" t="s">
        <v>3014</v>
      </c>
    </row>
    <row r="37" spans="1:4" ht="31.5" x14ac:dyDescent="0.25">
      <c r="A37" s="36"/>
      <c r="B37" s="17">
        <v>2303200000101</v>
      </c>
      <c r="C37" s="19" t="s">
        <v>3015</v>
      </c>
      <c r="D37" s="19" t="s">
        <v>3016</v>
      </c>
    </row>
    <row r="38" spans="1:4" ht="47.25" x14ac:dyDescent="0.25">
      <c r="A38" s="36"/>
      <c r="B38" s="17">
        <v>2303200000102</v>
      </c>
      <c r="C38" s="19" t="s">
        <v>3017</v>
      </c>
      <c r="D38" s="19" t="s">
        <v>3018</v>
      </c>
    </row>
    <row r="39" spans="1:4" ht="15.75" x14ac:dyDescent="0.25">
      <c r="A39" s="36"/>
      <c r="B39" s="17">
        <v>2303300011999</v>
      </c>
      <c r="C39" s="19" t="s">
        <v>3019</v>
      </c>
      <c r="D39" s="19" t="s">
        <v>3020</v>
      </c>
    </row>
    <row r="40" spans="1:4" ht="15.75" x14ac:dyDescent="0.25">
      <c r="A40" s="36"/>
      <c r="B40" s="17">
        <v>2303300019999</v>
      </c>
      <c r="C40" s="19" t="s">
        <v>3021</v>
      </c>
      <c r="D40" s="19" t="s">
        <v>3022</v>
      </c>
    </row>
    <row r="41" spans="1:4" ht="31.5" x14ac:dyDescent="0.25">
      <c r="A41" s="36"/>
      <c r="B41" s="17">
        <v>2303300090999</v>
      </c>
      <c r="C41" s="19" t="s">
        <v>3023</v>
      </c>
      <c r="D41" s="19" t="s">
        <v>3024</v>
      </c>
    </row>
    <row r="42" spans="1:4" ht="31.5" x14ac:dyDescent="0.25">
      <c r="A42" s="36"/>
      <c r="B42" s="17">
        <v>2304001000102</v>
      </c>
      <c r="C42" s="19" t="s">
        <v>3025</v>
      </c>
      <c r="D42" s="19" t="s">
        <v>3026</v>
      </c>
    </row>
    <row r="43" spans="1:4" ht="47.25" x14ac:dyDescent="0.25">
      <c r="A43" s="36"/>
      <c r="B43" s="17">
        <v>2304009000102</v>
      </c>
      <c r="C43" s="19" t="s">
        <v>3027</v>
      </c>
      <c r="D43" s="19" t="s">
        <v>3028</v>
      </c>
    </row>
    <row r="44" spans="1:4" ht="47.25" x14ac:dyDescent="0.25">
      <c r="A44" s="36"/>
      <c r="B44" s="17">
        <v>2304009000104</v>
      </c>
      <c r="C44" s="19" t="s">
        <v>3029</v>
      </c>
      <c r="D44" s="19" t="s">
        <v>3030</v>
      </c>
    </row>
    <row r="45" spans="1:4" ht="31.5" x14ac:dyDescent="0.25">
      <c r="A45" s="36"/>
      <c r="B45" s="17">
        <v>2305000000999</v>
      </c>
      <c r="C45" s="19" t="s">
        <v>3031</v>
      </c>
      <c r="D45" s="19" t="s">
        <v>3032</v>
      </c>
    </row>
    <row r="46" spans="1:4" ht="15.75" x14ac:dyDescent="0.25">
      <c r="A46" s="36"/>
      <c r="B46" s="17">
        <v>2306100000999</v>
      </c>
      <c r="C46" s="19" t="s">
        <v>3033</v>
      </c>
      <c r="D46" s="19" t="s">
        <v>3034</v>
      </c>
    </row>
    <row r="47" spans="1:4" ht="31.5" x14ac:dyDescent="0.25">
      <c r="A47" s="36"/>
      <c r="B47" s="17">
        <v>2306200000999</v>
      </c>
      <c r="C47" s="19" t="s">
        <v>3035</v>
      </c>
      <c r="D47" s="19" t="s">
        <v>3036</v>
      </c>
    </row>
    <row r="48" spans="1:4" ht="31.5" x14ac:dyDescent="0.25">
      <c r="A48" s="36"/>
      <c r="B48" s="17">
        <v>2306300000999</v>
      </c>
      <c r="C48" s="19" t="s">
        <v>3037</v>
      </c>
      <c r="D48" s="19" t="s">
        <v>3038</v>
      </c>
    </row>
    <row r="49" spans="1:4" ht="31.5" x14ac:dyDescent="0.25">
      <c r="A49" s="36"/>
      <c r="B49" s="17">
        <v>2306410000999</v>
      </c>
      <c r="C49" s="19" t="s">
        <v>3039</v>
      </c>
      <c r="D49" s="19" t="s">
        <v>3040</v>
      </c>
    </row>
    <row r="50" spans="1:4" ht="31.5" x14ac:dyDescent="0.25">
      <c r="A50" s="36"/>
      <c r="B50" s="17">
        <v>2306490000999</v>
      </c>
      <c r="C50" s="19" t="s">
        <v>3041</v>
      </c>
      <c r="D50" s="19" t="s">
        <v>3042</v>
      </c>
    </row>
    <row r="51" spans="1:4" ht="31.5" x14ac:dyDescent="0.25">
      <c r="A51" s="36"/>
      <c r="B51" s="17">
        <v>2306600010999</v>
      </c>
      <c r="C51" s="19" t="s">
        <v>3043</v>
      </c>
      <c r="D51" s="19" t="s">
        <v>3044</v>
      </c>
    </row>
    <row r="52" spans="1:4" ht="47.25" x14ac:dyDescent="0.25">
      <c r="A52" s="36"/>
      <c r="B52" s="17">
        <v>2306600090999</v>
      </c>
      <c r="C52" s="19" t="s">
        <v>3045</v>
      </c>
      <c r="D52" s="19" t="s">
        <v>3046</v>
      </c>
    </row>
    <row r="53" spans="1:4" ht="63" x14ac:dyDescent="0.25">
      <c r="A53" s="36"/>
      <c r="B53" s="17">
        <v>2306900000101</v>
      </c>
      <c r="C53" s="19" t="s">
        <v>3047</v>
      </c>
      <c r="D53" s="19" t="s">
        <v>3048</v>
      </c>
    </row>
    <row r="54" spans="1:4" ht="78.75" x14ac:dyDescent="0.25">
      <c r="A54" s="36"/>
      <c r="B54" s="17">
        <v>2306900000102</v>
      </c>
      <c r="C54" s="19" t="s">
        <v>3049</v>
      </c>
      <c r="D54" s="19" t="s">
        <v>3050</v>
      </c>
    </row>
    <row r="55" spans="1:4" ht="31.5" x14ac:dyDescent="0.25">
      <c r="A55" s="36"/>
      <c r="B55" s="17">
        <v>2308000000101</v>
      </c>
      <c r="C55" s="19" t="s">
        <v>3051</v>
      </c>
      <c r="D55" s="19" t="s">
        <v>3052</v>
      </c>
    </row>
    <row r="56" spans="1:4" ht="31.5" x14ac:dyDescent="0.25">
      <c r="A56" s="36"/>
      <c r="B56" s="17">
        <v>2308000000102</v>
      </c>
      <c r="C56" s="19" t="s">
        <v>3053</v>
      </c>
      <c r="D56" s="19" t="s">
        <v>3054</v>
      </c>
    </row>
    <row r="57" spans="1:4" ht="31.5" x14ac:dyDescent="0.25">
      <c r="A57" s="36"/>
      <c r="B57" s="17">
        <v>2308000000103</v>
      </c>
      <c r="C57" s="19" t="s">
        <v>3055</v>
      </c>
      <c r="D57" s="19" t="s">
        <v>3056</v>
      </c>
    </row>
    <row r="58" spans="1:4" ht="31.5" x14ac:dyDescent="0.25">
      <c r="A58" s="36"/>
      <c r="B58" s="17">
        <v>2308000000105</v>
      </c>
      <c r="C58" s="19" t="s">
        <v>3057</v>
      </c>
      <c r="D58" s="19" t="s">
        <v>3058</v>
      </c>
    </row>
    <row r="59" spans="1:4" ht="31.5" x14ac:dyDescent="0.25">
      <c r="A59" s="36"/>
      <c r="B59" s="17">
        <v>2308000000108</v>
      </c>
      <c r="C59" s="19" t="s">
        <v>3059</v>
      </c>
      <c r="D59" s="19" t="s">
        <v>3060</v>
      </c>
    </row>
    <row r="60" spans="1:4" ht="31.5" x14ac:dyDescent="0.25">
      <c r="A60" s="36"/>
      <c r="B60" s="17">
        <v>2308000000110</v>
      </c>
      <c r="C60" s="19" t="s">
        <v>3061</v>
      </c>
      <c r="D60" s="19" t="s">
        <v>3062</v>
      </c>
    </row>
    <row r="61" spans="1:4" ht="31.5" x14ac:dyDescent="0.25">
      <c r="A61" s="36"/>
      <c r="B61" s="17">
        <v>2308000000111</v>
      </c>
      <c r="C61" s="19" t="s">
        <v>3063</v>
      </c>
      <c r="D61" s="19" t="s">
        <v>3064</v>
      </c>
    </row>
    <row r="62" spans="1:4" ht="31.5" x14ac:dyDescent="0.25">
      <c r="A62" s="36"/>
      <c r="B62" s="17">
        <v>2308000000113</v>
      </c>
      <c r="C62" s="19" t="s">
        <v>3065</v>
      </c>
      <c r="D62" s="19" t="s">
        <v>3066</v>
      </c>
    </row>
    <row r="63" spans="1:4" ht="47.25" x14ac:dyDescent="0.25">
      <c r="A63" s="36"/>
      <c r="B63" s="17">
        <v>2308000000114</v>
      </c>
      <c r="C63" s="19" t="s">
        <v>3067</v>
      </c>
      <c r="D63" s="19" t="s">
        <v>3068</v>
      </c>
    </row>
    <row r="64" spans="1:4" ht="31.5" x14ac:dyDescent="0.25">
      <c r="A64" s="36"/>
      <c r="B64" s="17">
        <v>1102909000105</v>
      </c>
      <c r="C64" s="19" t="s">
        <v>3069</v>
      </c>
      <c r="D64" s="19" t="s">
        <v>3070</v>
      </c>
    </row>
    <row r="65" spans="1:4" ht="31.5" x14ac:dyDescent="0.25">
      <c r="A65" s="36"/>
      <c r="B65" s="17">
        <v>1103209000105</v>
      </c>
      <c r="C65" s="19" t="s">
        <v>3071</v>
      </c>
      <c r="D65" s="19" t="s">
        <v>3072</v>
      </c>
    </row>
    <row r="66" spans="1:4" ht="31.5" x14ac:dyDescent="0.25">
      <c r="A66" s="36"/>
      <c r="B66" s="17">
        <v>1104291000101</v>
      </c>
      <c r="C66" s="19" t="s">
        <v>3073</v>
      </c>
      <c r="D66" s="19" t="s">
        <v>3074</v>
      </c>
    </row>
    <row r="67" spans="1:4" ht="47.25" x14ac:dyDescent="0.25">
      <c r="A67" s="36"/>
      <c r="B67" s="17">
        <v>1214900090112</v>
      </c>
      <c r="C67" s="19" t="s">
        <v>3075</v>
      </c>
      <c r="D67" s="19" t="s">
        <v>3076</v>
      </c>
    </row>
    <row r="68" spans="1:4" ht="31.5" x14ac:dyDescent="0.25">
      <c r="A68" s="36"/>
      <c r="B68" s="17">
        <v>2306500000202</v>
      </c>
      <c r="C68" s="19" t="s">
        <v>3077</v>
      </c>
      <c r="D68" s="19" t="s">
        <v>3078</v>
      </c>
    </row>
    <row r="69" spans="1:4" ht="63" x14ac:dyDescent="0.25">
      <c r="A69" s="36"/>
      <c r="B69" s="17">
        <v>2306900000103</v>
      </c>
      <c r="C69" s="19" t="s">
        <v>3079</v>
      </c>
      <c r="D69" s="19" t="s">
        <v>3080</v>
      </c>
    </row>
    <row r="70" spans="1:4" ht="63" x14ac:dyDescent="0.25">
      <c r="A70" s="36"/>
      <c r="B70" s="17">
        <v>2306900000104</v>
      </c>
      <c r="C70" s="19" t="s">
        <v>3081</v>
      </c>
      <c r="D70" s="19" t="s">
        <v>3082</v>
      </c>
    </row>
    <row r="71" spans="1:4" ht="47.25" x14ac:dyDescent="0.25">
      <c r="A71" s="36"/>
      <c r="B71" s="17">
        <v>2308000000115</v>
      </c>
      <c r="C71" s="19" t="s">
        <v>3083</v>
      </c>
      <c r="D71" s="19" t="s">
        <v>3084</v>
      </c>
    </row>
    <row r="72" spans="1:4" ht="15.75" x14ac:dyDescent="0.25">
      <c r="B72" s="4"/>
    </row>
    <row r="73" spans="1:4" ht="15.75" x14ac:dyDescent="0.25">
      <c r="B73" s="4"/>
    </row>
    <row r="74" spans="1:4" ht="15.75" x14ac:dyDescent="0.25">
      <c r="B74" s="4"/>
    </row>
    <row r="75" spans="1:4" ht="15.75" x14ac:dyDescent="0.25">
      <c r="B75" s="4"/>
    </row>
    <row r="76" spans="1:4" ht="15.75" x14ac:dyDescent="0.25">
      <c r="B76" s="4"/>
    </row>
    <row r="77" spans="1:4" ht="15.75" x14ac:dyDescent="0.25">
      <c r="B77" s="4"/>
    </row>
    <row r="78" spans="1:4" ht="15.75" x14ac:dyDescent="0.25">
      <c r="B78" s="4"/>
    </row>
    <row r="79" spans="1:4" ht="15.75" x14ac:dyDescent="0.25">
      <c r="B79" s="4"/>
    </row>
    <row r="80" spans="1:4" ht="15.75" x14ac:dyDescent="0.25">
      <c r="B80" s="4"/>
    </row>
    <row r="81" spans="2:2" ht="15.75" x14ac:dyDescent="0.25">
      <c r="B81" s="4"/>
    </row>
    <row r="82" spans="2:2" ht="15.75" x14ac:dyDescent="0.25">
      <c r="B82" s="4"/>
    </row>
    <row r="83" spans="2:2" ht="15.75" x14ac:dyDescent="0.25">
      <c r="B83" s="4"/>
    </row>
    <row r="84" spans="2:2" ht="15.75" x14ac:dyDescent="0.25">
      <c r="B84" s="4"/>
    </row>
    <row r="85" spans="2:2" ht="15.75" x14ac:dyDescent="0.25">
      <c r="B85" s="4"/>
    </row>
    <row r="86" spans="2:2" ht="15.75" x14ac:dyDescent="0.25">
      <c r="B86" s="4"/>
    </row>
    <row r="87" spans="2:2" ht="15.75" x14ac:dyDescent="0.25">
      <c r="B87" s="4"/>
    </row>
    <row r="88" spans="2:2" ht="15.75" x14ac:dyDescent="0.25">
      <c r="B88" s="4"/>
    </row>
    <row r="89" spans="2:2" ht="15.75" x14ac:dyDescent="0.25">
      <c r="B89" s="4"/>
    </row>
    <row r="90" spans="2:2" ht="15.75" x14ac:dyDescent="0.25">
      <c r="B90" s="4"/>
    </row>
    <row r="91" spans="2:2" ht="15.75" x14ac:dyDescent="0.25">
      <c r="B91" s="4"/>
    </row>
    <row r="92" spans="2:2" ht="15.75" x14ac:dyDescent="0.25">
      <c r="B92" s="4"/>
    </row>
    <row r="93" spans="2:2" ht="15.75" x14ac:dyDescent="0.25">
      <c r="B93" s="4"/>
    </row>
    <row r="94" spans="2:2" ht="15.75" x14ac:dyDescent="0.25">
      <c r="B94" s="4"/>
    </row>
    <row r="95" spans="2:2" ht="15.75" x14ac:dyDescent="0.25">
      <c r="B95" s="4"/>
    </row>
    <row r="96" spans="2:2" ht="15.75" x14ac:dyDescent="0.25">
      <c r="B96" s="4"/>
    </row>
    <row r="97" spans="2:2" ht="15.75" x14ac:dyDescent="0.25">
      <c r="B97" s="4"/>
    </row>
    <row r="98" spans="2:2" ht="15.75" x14ac:dyDescent="0.25">
      <c r="B98" s="4"/>
    </row>
    <row r="99" spans="2:2" ht="15.75" x14ac:dyDescent="0.25">
      <c r="B99" s="4"/>
    </row>
    <row r="100" spans="2:2" ht="15.75" x14ac:dyDescent="0.25">
      <c r="B100" s="4"/>
    </row>
    <row r="101" spans="2:2" ht="15.75" x14ac:dyDescent="0.25">
      <c r="B101" s="4"/>
    </row>
    <row r="102" spans="2:2" ht="15.75" x14ac:dyDescent="0.25">
      <c r="B102" s="4"/>
    </row>
    <row r="103" spans="2:2" ht="15.75" x14ac:dyDescent="0.25">
      <c r="B103" s="4"/>
    </row>
    <row r="104" spans="2:2" ht="15.75" x14ac:dyDescent="0.25">
      <c r="B104" s="4"/>
    </row>
    <row r="105" spans="2:2" ht="15.75" x14ac:dyDescent="0.25">
      <c r="B105" s="4"/>
    </row>
    <row r="106" spans="2:2" ht="15.75" x14ac:dyDescent="0.25">
      <c r="B106" s="4"/>
    </row>
    <row r="107" spans="2:2" ht="15.75" x14ac:dyDescent="0.25">
      <c r="B107" s="4"/>
    </row>
    <row r="108" spans="2:2" ht="15.75" x14ac:dyDescent="0.25">
      <c r="B108" s="4"/>
    </row>
    <row r="109" spans="2:2" ht="15.75" x14ac:dyDescent="0.25">
      <c r="B109" s="4"/>
    </row>
    <row r="110" spans="2:2" ht="15.75" x14ac:dyDescent="0.25">
      <c r="B110" s="4"/>
    </row>
    <row r="111" spans="2:2" ht="15.75" x14ac:dyDescent="0.25">
      <c r="B111" s="4"/>
    </row>
    <row r="112" spans="2:2" ht="15.75" x14ac:dyDescent="0.25">
      <c r="B112" s="4"/>
    </row>
    <row r="113" spans="2:2" ht="15.75" x14ac:dyDescent="0.25">
      <c r="B113" s="4"/>
    </row>
    <row r="114" spans="2:2" ht="15.75" x14ac:dyDescent="0.25">
      <c r="B114" s="4"/>
    </row>
    <row r="115" spans="2:2" ht="15.75" x14ac:dyDescent="0.25">
      <c r="B115" s="4"/>
    </row>
    <row r="116" spans="2:2" ht="15.75" x14ac:dyDescent="0.25">
      <c r="B116" s="4"/>
    </row>
    <row r="117" spans="2:2" ht="15.75" x14ac:dyDescent="0.25">
      <c r="B117" s="4"/>
    </row>
    <row r="118" spans="2:2" ht="15.75" x14ac:dyDescent="0.25">
      <c r="B118" s="4"/>
    </row>
    <row r="119" spans="2:2" ht="15.75" x14ac:dyDescent="0.25">
      <c r="B119" s="4"/>
    </row>
    <row r="120" spans="2:2" ht="15.75" x14ac:dyDescent="0.25">
      <c r="B120" s="4"/>
    </row>
    <row r="121" spans="2:2" ht="15.75" x14ac:dyDescent="0.25">
      <c r="B121" s="4"/>
    </row>
    <row r="122" spans="2:2" ht="15.75" x14ac:dyDescent="0.25">
      <c r="B122" s="4"/>
    </row>
    <row r="123" spans="2:2" ht="15.75" x14ac:dyDescent="0.25">
      <c r="B123" s="4"/>
    </row>
    <row r="124" spans="2:2" ht="15.75" x14ac:dyDescent="0.25">
      <c r="B124" s="4"/>
    </row>
    <row r="125" spans="2:2" ht="15.75" x14ac:dyDescent="0.25">
      <c r="B125" s="4"/>
    </row>
    <row r="126" spans="2:2" ht="15.75" x14ac:dyDescent="0.25">
      <c r="B126" s="4"/>
    </row>
    <row r="127" spans="2:2" ht="15.75" x14ac:dyDescent="0.25">
      <c r="B127" s="4"/>
    </row>
    <row r="128" spans="2:2" ht="15.75" x14ac:dyDescent="0.25">
      <c r="B128" s="4"/>
    </row>
    <row r="129" spans="2:2" ht="15.75" x14ac:dyDescent="0.25">
      <c r="B129" s="4"/>
    </row>
    <row r="130" spans="2:2" ht="15.75" x14ac:dyDescent="0.25">
      <c r="B130" s="4"/>
    </row>
    <row r="131" spans="2:2" ht="15.75" x14ac:dyDescent="0.25">
      <c r="B131" s="4"/>
    </row>
    <row r="132" spans="2:2" ht="15.75" x14ac:dyDescent="0.25">
      <c r="B132" s="4"/>
    </row>
    <row r="133" spans="2:2" ht="15.75" x14ac:dyDescent="0.25">
      <c r="B133" s="4"/>
    </row>
    <row r="134" spans="2:2" ht="15.75" x14ac:dyDescent="0.25">
      <c r="B134" s="4"/>
    </row>
    <row r="135" spans="2:2" ht="15.75" x14ac:dyDescent="0.25">
      <c r="B135" s="4"/>
    </row>
    <row r="136" spans="2:2" ht="15.75" x14ac:dyDescent="0.25">
      <c r="B136" s="4"/>
    </row>
    <row r="137" spans="2:2" ht="15.75" x14ac:dyDescent="0.25">
      <c r="B137" s="4"/>
    </row>
    <row r="138" spans="2:2" ht="15.75" x14ac:dyDescent="0.25">
      <c r="B138" s="4"/>
    </row>
    <row r="139" spans="2:2" ht="15.75" x14ac:dyDescent="0.25">
      <c r="B139" s="4"/>
    </row>
    <row r="140" spans="2:2" ht="15.75" x14ac:dyDescent="0.25">
      <c r="B140" s="4"/>
    </row>
    <row r="141" spans="2:2" ht="15.75" x14ac:dyDescent="0.25">
      <c r="B141" s="4"/>
    </row>
    <row r="142" spans="2:2" ht="15.75" x14ac:dyDescent="0.25">
      <c r="B142" s="4"/>
    </row>
    <row r="143" spans="2:2" ht="15.75" x14ac:dyDescent="0.25">
      <c r="B143" s="4"/>
    </row>
    <row r="144" spans="2:2" ht="15.75" x14ac:dyDescent="0.25">
      <c r="B144" s="4"/>
    </row>
    <row r="145" spans="2:2" ht="15.75" x14ac:dyDescent="0.25">
      <c r="B145" s="4"/>
    </row>
    <row r="146" spans="2:2" ht="15.75" x14ac:dyDescent="0.25">
      <c r="B146" s="4"/>
    </row>
    <row r="147" spans="2:2" ht="15.75" x14ac:dyDescent="0.25">
      <c r="B147" s="4"/>
    </row>
    <row r="148" spans="2:2" ht="15.75" x14ac:dyDescent="0.25">
      <c r="B148" s="4"/>
    </row>
    <row r="149" spans="2:2" ht="15.75" x14ac:dyDescent="0.25">
      <c r="B149" s="4"/>
    </row>
    <row r="150" spans="2:2" ht="15.75" x14ac:dyDescent="0.25">
      <c r="B150" s="4"/>
    </row>
    <row r="151" spans="2:2" ht="15.75" x14ac:dyDescent="0.25">
      <c r="B151" s="4"/>
    </row>
    <row r="152" spans="2:2" ht="15.75" x14ac:dyDescent="0.25">
      <c r="B152" s="4"/>
    </row>
    <row r="153" spans="2:2" ht="15.75" x14ac:dyDescent="0.25">
      <c r="B153" s="4"/>
    </row>
    <row r="154" spans="2:2" ht="15.75" x14ac:dyDescent="0.25">
      <c r="B154" s="4"/>
    </row>
    <row r="155" spans="2:2" ht="15.75" x14ac:dyDescent="0.25">
      <c r="B155" s="4"/>
    </row>
    <row r="156" spans="2:2" ht="15.75" x14ac:dyDescent="0.25">
      <c r="B156" s="4"/>
    </row>
    <row r="157" spans="2:2" ht="15.75" x14ac:dyDescent="0.25">
      <c r="B157" s="4"/>
    </row>
    <row r="158" spans="2:2" ht="15.75" x14ac:dyDescent="0.25">
      <c r="B158" s="4"/>
    </row>
    <row r="159" spans="2:2" ht="15.75" x14ac:dyDescent="0.25">
      <c r="B159" s="4"/>
    </row>
    <row r="160" spans="2:2" ht="15.75" x14ac:dyDescent="0.25">
      <c r="B160" s="4"/>
    </row>
    <row r="161" spans="2:2" ht="15.75" x14ac:dyDescent="0.25">
      <c r="B161" s="4"/>
    </row>
    <row r="162" spans="2:2" ht="15.75" x14ac:dyDescent="0.25">
      <c r="B162" s="4"/>
    </row>
    <row r="163" spans="2:2" ht="15.75" x14ac:dyDescent="0.25">
      <c r="B163" s="4"/>
    </row>
    <row r="164" spans="2:2" ht="15.75" x14ac:dyDescent="0.25">
      <c r="B164" s="4"/>
    </row>
    <row r="165" spans="2:2" ht="15.75" x14ac:dyDescent="0.25">
      <c r="B165" s="4"/>
    </row>
    <row r="166" spans="2:2" ht="15.75" x14ac:dyDescent="0.25">
      <c r="B166" s="4"/>
    </row>
    <row r="167" spans="2:2" ht="15.75" x14ac:dyDescent="0.25">
      <c r="B167" s="4"/>
    </row>
    <row r="168" spans="2:2" ht="15.75" x14ac:dyDescent="0.25">
      <c r="B168" s="4"/>
    </row>
    <row r="169" spans="2:2" ht="15.75" x14ac:dyDescent="0.25">
      <c r="B169" s="4"/>
    </row>
    <row r="170" spans="2:2" ht="15.75" x14ac:dyDescent="0.25">
      <c r="B170" s="4"/>
    </row>
    <row r="171" spans="2:2" ht="15.75" x14ac:dyDescent="0.25">
      <c r="B171" s="4"/>
    </row>
    <row r="172" spans="2:2" ht="15.75" x14ac:dyDescent="0.25">
      <c r="B172" s="4"/>
    </row>
    <row r="173" spans="2:2" ht="15.75" x14ac:dyDescent="0.25">
      <c r="B173" s="4"/>
    </row>
    <row r="174" spans="2:2" ht="15.75" x14ac:dyDescent="0.25">
      <c r="B174" s="4"/>
    </row>
    <row r="175" spans="2:2" ht="15.75" x14ac:dyDescent="0.25">
      <c r="B175" s="4"/>
    </row>
    <row r="176" spans="2:2" ht="15.75" x14ac:dyDescent="0.25">
      <c r="B176" s="4"/>
    </row>
    <row r="177" spans="2:2" ht="15.75" x14ac:dyDescent="0.25">
      <c r="B177" s="4"/>
    </row>
    <row r="178" spans="2:2" ht="15.75" x14ac:dyDescent="0.25">
      <c r="B178" s="4"/>
    </row>
    <row r="179" spans="2:2" ht="15.75" x14ac:dyDescent="0.25">
      <c r="B179" s="4"/>
    </row>
    <row r="180" spans="2:2" ht="15.75" x14ac:dyDescent="0.25">
      <c r="B180" s="4"/>
    </row>
    <row r="181" spans="2:2" ht="15.75" x14ac:dyDescent="0.25">
      <c r="B181" s="4"/>
    </row>
    <row r="182" spans="2:2" ht="15.75" x14ac:dyDescent="0.25">
      <c r="B182" s="4"/>
    </row>
    <row r="183" spans="2:2" ht="15.75" x14ac:dyDescent="0.25">
      <c r="B183" s="4"/>
    </row>
    <row r="184" spans="2:2" ht="15.75" x14ac:dyDescent="0.25">
      <c r="B184" s="4"/>
    </row>
    <row r="185" spans="2:2" ht="15.75" x14ac:dyDescent="0.25">
      <c r="B185" s="4"/>
    </row>
    <row r="186" spans="2:2" ht="15.75" x14ac:dyDescent="0.25">
      <c r="B186" s="4"/>
    </row>
    <row r="187" spans="2:2" ht="15.75" x14ac:dyDescent="0.25">
      <c r="B187" s="4"/>
    </row>
    <row r="188" spans="2:2" ht="15.75" x14ac:dyDescent="0.25">
      <c r="B188" s="4"/>
    </row>
    <row r="189" spans="2:2" ht="15.75" x14ac:dyDescent="0.25">
      <c r="B189" s="4"/>
    </row>
    <row r="190" spans="2:2" ht="15.75" x14ac:dyDescent="0.25">
      <c r="B190" s="4"/>
    </row>
    <row r="191" spans="2:2" ht="15.75" x14ac:dyDescent="0.25">
      <c r="B191" s="4"/>
    </row>
    <row r="192" spans="2:2" ht="15.75" x14ac:dyDescent="0.25">
      <c r="B192" s="4"/>
    </row>
    <row r="193" spans="2:2" ht="15.75" x14ac:dyDescent="0.25">
      <c r="B193" s="4"/>
    </row>
    <row r="194" spans="2:2" ht="15.75" x14ac:dyDescent="0.25">
      <c r="B194" s="4"/>
    </row>
    <row r="195" spans="2:2" ht="15.75" x14ac:dyDescent="0.25">
      <c r="B195" s="4"/>
    </row>
    <row r="196" spans="2:2" ht="15.75" x14ac:dyDescent="0.25">
      <c r="B196" s="4"/>
    </row>
    <row r="197" spans="2:2" ht="15.75" x14ac:dyDescent="0.25">
      <c r="B197" s="4"/>
    </row>
    <row r="198" spans="2:2" ht="15.75" x14ac:dyDescent="0.25">
      <c r="B198" s="4"/>
    </row>
    <row r="199" spans="2:2" ht="15.75" x14ac:dyDescent="0.25">
      <c r="B199" s="4"/>
    </row>
    <row r="200" spans="2:2" ht="15.75" x14ac:dyDescent="0.25">
      <c r="B200" s="4"/>
    </row>
    <row r="201" spans="2:2" ht="15.75" x14ac:dyDescent="0.25">
      <c r="B201" s="4"/>
    </row>
    <row r="202" spans="2:2" ht="15.75" x14ac:dyDescent="0.25">
      <c r="B202" s="4"/>
    </row>
    <row r="203" spans="2:2" ht="15.75" x14ac:dyDescent="0.25">
      <c r="B203" s="4"/>
    </row>
    <row r="204" spans="2:2" ht="15.75" x14ac:dyDescent="0.25">
      <c r="B204" s="4"/>
    </row>
    <row r="205" spans="2:2" ht="15.75" x14ac:dyDescent="0.25">
      <c r="B205" s="4"/>
    </row>
    <row r="206" spans="2:2" ht="15.75" x14ac:dyDescent="0.25">
      <c r="B206" s="4"/>
    </row>
    <row r="207" spans="2:2" ht="15.75" x14ac:dyDescent="0.25">
      <c r="B207" s="4"/>
    </row>
    <row r="208" spans="2:2" ht="15.75" x14ac:dyDescent="0.25">
      <c r="B208" s="4"/>
    </row>
    <row r="209" spans="2:2" ht="15.75" x14ac:dyDescent="0.25">
      <c r="B209" s="4"/>
    </row>
    <row r="210" spans="2:2" ht="15.75" x14ac:dyDescent="0.25">
      <c r="B210" s="4"/>
    </row>
    <row r="211" spans="2:2" ht="15.75" x14ac:dyDescent="0.25">
      <c r="B211" s="4"/>
    </row>
    <row r="212" spans="2:2" ht="15.75" x14ac:dyDescent="0.25">
      <c r="B212" s="4"/>
    </row>
    <row r="213" spans="2:2" ht="15.75" x14ac:dyDescent="0.25">
      <c r="B213" s="4"/>
    </row>
    <row r="214" spans="2:2" ht="15.75" x14ac:dyDescent="0.25">
      <c r="B214" s="4"/>
    </row>
    <row r="215" spans="2:2" ht="15.75" x14ac:dyDescent="0.25">
      <c r="B215" s="4"/>
    </row>
    <row r="216" spans="2:2" ht="15.75" x14ac:dyDescent="0.25">
      <c r="B216" s="4"/>
    </row>
    <row r="217" spans="2:2" ht="15.75" x14ac:dyDescent="0.25">
      <c r="B217" s="4"/>
    </row>
    <row r="218" spans="2:2" ht="15.75" x14ac:dyDescent="0.25">
      <c r="B218" s="4"/>
    </row>
    <row r="219" spans="2:2" ht="15.75" x14ac:dyDescent="0.25">
      <c r="B219" s="4"/>
    </row>
    <row r="220" spans="2:2" ht="15.75" x14ac:dyDescent="0.25">
      <c r="B220" s="4"/>
    </row>
    <row r="221" spans="2:2" ht="15.75" x14ac:dyDescent="0.25">
      <c r="B221" s="4"/>
    </row>
    <row r="222" spans="2:2" ht="15.75" x14ac:dyDescent="0.25">
      <c r="B222" s="4"/>
    </row>
    <row r="223" spans="2:2" ht="15.75" x14ac:dyDescent="0.25">
      <c r="B223" s="4"/>
    </row>
    <row r="224" spans="2:2" ht="15.75" x14ac:dyDescent="0.25">
      <c r="B224" s="4"/>
    </row>
    <row r="225" spans="2:2" ht="15.75" x14ac:dyDescent="0.25">
      <c r="B225" s="4"/>
    </row>
    <row r="226" spans="2:2" ht="15.75" x14ac:dyDescent="0.25">
      <c r="B226" s="4"/>
    </row>
    <row r="227" spans="2:2" ht="15.75" x14ac:dyDescent="0.25">
      <c r="B227" s="4"/>
    </row>
    <row r="228" spans="2:2" ht="15.75" x14ac:dyDescent="0.25">
      <c r="B228" s="4"/>
    </row>
    <row r="229" spans="2:2" ht="15.75" x14ac:dyDescent="0.25">
      <c r="B229" s="4"/>
    </row>
    <row r="230" spans="2:2" ht="15.75" x14ac:dyDescent="0.25">
      <c r="B230" s="4"/>
    </row>
    <row r="231" spans="2:2" ht="15.75" x14ac:dyDescent="0.25">
      <c r="B231" s="4"/>
    </row>
    <row r="232" spans="2:2" ht="15.75" x14ac:dyDescent="0.25">
      <c r="B232" s="4"/>
    </row>
    <row r="233" spans="2:2" ht="15.75" x14ac:dyDescent="0.25">
      <c r="B233" s="4"/>
    </row>
    <row r="234" spans="2:2" ht="15.75" x14ac:dyDescent="0.25">
      <c r="B234" s="4"/>
    </row>
    <row r="235" spans="2:2" ht="15.75" x14ac:dyDescent="0.25">
      <c r="B235" s="4"/>
    </row>
    <row r="236" spans="2:2" ht="15.75" x14ac:dyDescent="0.25">
      <c r="B236" s="4"/>
    </row>
    <row r="237" spans="2:2" ht="15.75" x14ac:dyDescent="0.25">
      <c r="B237" s="4"/>
    </row>
    <row r="238" spans="2:2" ht="15.75" x14ac:dyDescent="0.25">
      <c r="B238" s="4"/>
    </row>
    <row r="239" spans="2:2" ht="15.75" x14ac:dyDescent="0.25">
      <c r="B239" s="4"/>
    </row>
    <row r="240" spans="2:2" ht="15.75" x14ac:dyDescent="0.25">
      <c r="B240" s="4"/>
    </row>
    <row r="241" spans="2:2" ht="15.75" x14ac:dyDescent="0.25">
      <c r="B241" s="4"/>
    </row>
    <row r="242" spans="2:2" ht="15.75" x14ac:dyDescent="0.25">
      <c r="B242" s="4"/>
    </row>
    <row r="243" spans="2:2" ht="15.75" x14ac:dyDescent="0.25">
      <c r="B243" s="4"/>
    </row>
    <row r="244" spans="2:2" ht="15.75" x14ac:dyDescent="0.25">
      <c r="B244" s="4"/>
    </row>
    <row r="245" spans="2:2" ht="15.75" x14ac:dyDescent="0.25">
      <c r="B245" s="4"/>
    </row>
    <row r="246" spans="2:2" ht="15.75" x14ac:dyDescent="0.25">
      <c r="B246" s="4"/>
    </row>
    <row r="247" spans="2:2" ht="15.75" x14ac:dyDescent="0.25">
      <c r="B247" s="4"/>
    </row>
    <row r="248" spans="2:2" ht="15.75" x14ac:dyDescent="0.25">
      <c r="B248" s="4"/>
    </row>
    <row r="249" spans="2:2" ht="15.75" x14ac:dyDescent="0.25">
      <c r="B249" s="4"/>
    </row>
    <row r="250" spans="2:2" ht="15.75" x14ac:dyDescent="0.25">
      <c r="B250" s="4"/>
    </row>
    <row r="251" spans="2:2" ht="15.75" x14ac:dyDescent="0.25">
      <c r="B251" s="4"/>
    </row>
    <row r="252" spans="2:2" ht="15.75" x14ac:dyDescent="0.25">
      <c r="B252" s="4"/>
    </row>
    <row r="253" spans="2:2" ht="15.75" x14ac:dyDescent="0.25">
      <c r="B253" s="4"/>
    </row>
    <row r="254" spans="2:2" ht="15.75" x14ac:dyDescent="0.25">
      <c r="B254" s="4"/>
    </row>
    <row r="255" spans="2:2" ht="15.75" x14ac:dyDescent="0.25">
      <c r="B255" s="4"/>
    </row>
    <row r="256" spans="2:2" ht="15.75" x14ac:dyDescent="0.25">
      <c r="B256" s="4"/>
    </row>
    <row r="257" spans="2:2" ht="15.75" x14ac:dyDescent="0.25">
      <c r="B257" s="4"/>
    </row>
    <row r="258" spans="2:2" ht="15.75" x14ac:dyDescent="0.25">
      <c r="B258" s="4"/>
    </row>
    <row r="259" spans="2:2" ht="15.75" x14ac:dyDescent="0.25">
      <c r="B259" s="4"/>
    </row>
    <row r="260" spans="2:2" ht="15.75" x14ac:dyDescent="0.25">
      <c r="B260" s="4"/>
    </row>
    <row r="261" spans="2:2" ht="15.75" x14ac:dyDescent="0.25">
      <c r="B261" s="4"/>
    </row>
    <row r="262" spans="2:2" ht="15.75" x14ac:dyDescent="0.25">
      <c r="B262" s="4"/>
    </row>
    <row r="263" spans="2:2" ht="15.75" x14ac:dyDescent="0.25">
      <c r="B263" s="4"/>
    </row>
    <row r="264" spans="2:2" ht="15.75" x14ac:dyDescent="0.25">
      <c r="B264" s="4"/>
    </row>
    <row r="265" spans="2:2" ht="15.75" x14ac:dyDescent="0.25">
      <c r="B265" s="4"/>
    </row>
    <row r="266" spans="2:2" ht="15.75" x14ac:dyDescent="0.25">
      <c r="B266" s="4"/>
    </row>
    <row r="267" spans="2:2" ht="15.75" x14ac:dyDescent="0.25">
      <c r="B267" s="4"/>
    </row>
    <row r="268" spans="2:2" ht="15.75" x14ac:dyDescent="0.25">
      <c r="B268" s="4"/>
    </row>
    <row r="269" spans="2:2" ht="15.75" x14ac:dyDescent="0.25">
      <c r="B269" s="4"/>
    </row>
    <row r="270" spans="2:2" ht="15.75" x14ac:dyDescent="0.25">
      <c r="B270" s="4"/>
    </row>
    <row r="271" spans="2:2" ht="15.75" x14ac:dyDescent="0.25">
      <c r="B271" s="4"/>
    </row>
    <row r="272" spans="2:2" ht="15.75" x14ac:dyDescent="0.25">
      <c r="B272" s="4"/>
    </row>
    <row r="273" spans="2:2" ht="15.75" x14ac:dyDescent="0.25">
      <c r="B273" s="4"/>
    </row>
    <row r="274" spans="2:2" ht="15.75" x14ac:dyDescent="0.25">
      <c r="B274" s="4"/>
    </row>
    <row r="275" spans="2:2" ht="15.75" x14ac:dyDescent="0.25">
      <c r="B275" s="4"/>
    </row>
    <row r="276" spans="2:2" ht="15.75" x14ac:dyDescent="0.25">
      <c r="B276" s="4"/>
    </row>
    <row r="277" spans="2:2" ht="15.75" x14ac:dyDescent="0.25">
      <c r="B277" s="4"/>
    </row>
    <row r="278" spans="2:2" ht="15.75" x14ac:dyDescent="0.25">
      <c r="B278" s="4"/>
    </row>
    <row r="279" spans="2:2" ht="15.75" x14ac:dyDescent="0.25">
      <c r="B279" s="4"/>
    </row>
    <row r="280" spans="2:2" ht="15.75" x14ac:dyDescent="0.25">
      <c r="B280" s="4"/>
    </row>
    <row r="281" spans="2:2" ht="15.75" x14ac:dyDescent="0.25">
      <c r="B281" s="4"/>
    </row>
    <row r="282" spans="2:2" ht="15.75" x14ac:dyDescent="0.25">
      <c r="B282" s="4"/>
    </row>
    <row r="283" spans="2:2" ht="15.75" x14ac:dyDescent="0.25">
      <c r="B283" s="4"/>
    </row>
    <row r="284" spans="2:2" ht="15.75" x14ac:dyDescent="0.25">
      <c r="B284" s="4"/>
    </row>
    <row r="285" spans="2:2" ht="15.75" x14ac:dyDescent="0.25">
      <c r="B285" s="4"/>
    </row>
    <row r="286" spans="2:2" ht="15.75" x14ac:dyDescent="0.25">
      <c r="B286" s="4"/>
    </row>
    <row r="287" spans="2:2" ht="15.75" x14ac:dyDescent="0.25">
      <c r="B287" s="4"/>
    </row>
    <row r="288" spans="2:2" ht="15.75" x14ac:dyDescent="0.25">
      <c r="B288" s="4"/>
    </row>
    <row r="289" spans="2:2" ht="15.75" x14ac:dyDescent="0.25">
      <c r="B289" s="4"/>
    </row>
    <row r="290" spans="2:2" ht="15.75" x14ac:dyDescent="0.25">
      <c r="B290" s="4"/>
    </row>
    <row r="291" spans="2:2" ht="15.75" x14ac:dyDescent="0.25">
      <c r="B291" s="4"/>
    </row>
    <row r="292" spans="2:2" ht="15.75" x14ac:dyDescent="0.25">
      <c r="B292" s="4"/>
    </row>
    <row r="293" spans="2:2" ht="15.75" x14ac:dyDescent="0.25">
      <c r="B293" s="4"/>
    </row>
    <row r="294" spans="2:2" ht="15.75" x14ac:dyDescent="0.25">
      <c r="B294" s="4"/>
    </row>
    <row r="295" spans="2:2" ht="15.75" x14ac:dyDescent="0.25">
      <c r="B295" s="4"/>
    </row>
    <row r="296" spans="2:2" ht="15.75" x14ac:dyDescent="0.25">
      <c r="B296" s="4"/>
    </row>
    <row r="297" spans="2:2" ht="15.75" x14ac:dyDescent="0.25">
      <c r="B297" s="4"/>
    </row>
    <row r="298" spans="2:2" ht="15.75" x14ac:dyDescent="0.25">
      <c r="B298" s="4"/>
    </row>
    <row r="299" spans="2:2" ht="15.75" x14ac:dyDescent="0.25">
      <c r="B299" s="4"/>
    </row>
    <row r="300" spans="2:2" ht="15.75" x14ac:dyDescent="0.25">
      <c r="B300" s="4"/>
    </row>
    <row r="301" spans="2:2" ht="15.75" x14ac:dyDescent="0.25">
      <c r="B301" s="4"/>
    </row>
    <row r="302" spans="2:2" ht="15.75" x14ac:dyDescent="0.25">
      <c r="B302" s="4"/>
    </row>
    <row r="303" spans="2:2" ht="15.75" x14ac:dyDescent="0.25">
      <c r="B303" s="4"/>
    </row>
    <row r="304" spans="2:2" ht="15.75" x14ac:dyDescent="0.25">
      <c r="B304" s="4"/>
    </row>
    <row r="305" spans="2:2" ht="15.75" x14ac:dyDescent="0.25">
      <c r="B305" s="4"/>
    </row>
    <row r="306" spans="2:2" ht="15.75" x14ac:dyDescent="0.25">
      <c r="B306" s="4"/>
    </row>
    <row r="307" spans="2:2" ht="15.75" x14ac:dyDescent="0.25">
      <c r="B307" s="4"/>
    </row>
    <row r="308" spans="2:2" ht="15.75" x14ac:dyDescent="0.25">
      <c r="B308" s="4"/>
    </row>
    <row r="309" spans="2:2" ht="15.75" x14ac:dyDescent="0.25">
      <c r="B309" s="4"/>
    </row>
    <row r="310" spans="2:2" ht="15.75" x14ac:dyDescent="0.25">
      <c r="B310" s="4"/>
    </row>
    <row r="311" spans="2:2" ht="15.75" x14ac:dyDescent="0.25">
      <c r="B311" s="4"/>
    </row>
    <row r="312" spans="2:2" ht="15.75" x14ac:dyDescent="0.25">
      <c r="B312" s="4"/>
    </row>
    <row r="313" spans="2:2" ht="15.75" x14ac:dyDescent="0.25">
      <c r="B313" s="4"/>
    </row>
    <row r="314" spans="2:2" ht="15.75" x14ac:dyDescent="0.25">
      <c r="B314" s="4"/>
    </row>
    <row r="315" spans="2:2" ht="15.75" x14ac:dyDescent="0.25">
      <c r="B315" s="4"/>
    </row>
    <row r="316" spans="2:2" ht="15.75" x14ac:dyDescent="0.25">
      <c r="B316" s="4"/>
    </row>
    <row r="317" spans="2:2" ht="15.75" x14ac:dyDescent="0.25">
      <c r="B317" s="4"/>
    </row>
    <row r="318" spans="2:2" ht="15.75" x14ac:dyDescent="0.25">
      <c r="B318" s="4"/>
    </row>
    <row r="319" spans="2:2" ht="15.75" x14ac:dyDescent="0.25">
      <c r="B319" s="4"/>
    </row>
    <row r="320" spans="2:2" ht="15.75" x14ac:dyDescent="0.25">
      <c r="B320" s="4"/>
    </row>
    <row r="321" spans="2:2" ht="15.75" x14ac:dyDescent="0.25">
      <c r="B321" s="4"/>
    </row>
    <row r="322" spans="2:2" ht="15.75" x14ac:dyDescent="0.25">
      <c r="B322" s="4"/>
    </row>
    <row r="323" spans="2:2" ht="15.75" x14ac:dyDescent="0.25">
      <c r="B323" s="4"/>
    </row>
    <row r="324" spans="2:2" ht="15.75" x14ac:dyDescent="0.25">
      <c r="B324" s="4"/>
    </row>
    <row r="325" spans="2:2" ht="15.75" x14ac:dyDescent="0.25">
      <c r="B325" s="4"/>
    </row>
    <row r="326" spans="2:2" ht="15.75" x14ac:dyDescent="0.25">
      <c r="B326" s="4"/>
    </row>
    <row r="327" spans="2:2" ht="15.75" x14ac:dyDescent="0.25">
      <c r="B327" s="4"/>
    </row>
    <row r="328" spans="2:2" ht="15.75" x14ac:dyDescent="0.25">
      <c r="B328" s="4"/>
    </row>
    <row r="329" spans="2:2" ht="15.75" x14ac:dyDescent="0.25">
      <c r="B329" s="4"/>
    </row>
    <row r="330" spans="2:2" ht="15.75" x14ac:dyDescent="0.25">
      <c r="B330" s="4"/>
    </row>
    <row r="331" spans="2:2" ht="15.75" x14ac:dyDescent="0.25">
      <c r="B331" s="4"/>
    </row>
    <row r="332" spans="2:2" ht="15.75" x14ac:dyDescent="0.25">
      <c r="B332" s="4"/>
    </row>
    <row r="333" spans="2:2" ht="15.75" x14ac:dyDescent="0.25">
      <c r="B333" s="4"/>
    </row>
    <row r="334" spans="2:2" ht="15.75" x14ac:dyDescent="0.25">
      <c r="B334" s="4"/>
    </row>
    <row r="335" spans="2:2" ht="15.75" x14ac:dyDescent="0.25">
      <c r="B335" s="4"/>
    </row>
    <row r="336" spans="2:2" ht="15.75" x14ac:dyDescent="0.25">
      <c r="B336" s="4"/>
    </row>
    <row r="337" spans="2:2" ht="15.75" x14ac:dyDescent="0.25">
      <c r="B337" s="4"/>
    </row>
    <row r="338" spans="2:2" ht="15.75" x14ac:dyDescent="0.25">
      <c r="B338" s="4"/>
    </row>
    <row r="339" spans="2:2" ht="15.75" x14ac:dyDescent="0.25">
      <c r="B339" s="4"/>
    </row>
    <row r="340" spans="2:2" ht="15.75" x14ac:dyDescent="0.25">
      <c r="B340" s="4"/>
    </row>
    <row r="341" spans="2:2" ht="15.75" x14ac:dyDescent="0.25">
      <c r="B341" s="4"/>
    </row>
    <row r="342" spans="2:2" ht="15.75" x14ac:dyDescent="0.25">
      <c r="B342" s="4"/>
    </row>
    <row r="343" spans="2:2" ht="15.75" x14ac:dyDescent="0.25">
      <c r="B343" s="4"/>
    </row>
    <row r="344" spans="2:2" ht="15.75" x14ac:dyDescent="0.25">
      <c r="B344" s="4"/>
    </row>
    <row r="345" spans="2:2" ht="15.75" x14ac:dyDescent="0.25">
      <c r="B345" s="4"/>
    </row>
    <row r="346" spans="2:2" ht="15.75" x14ac:dyDescent="0.25">
      <c r="B346" s="4"/>
    </row>
    <row r="347" spans="2:2" ht="15.75" x14ac:dyDescent="0.25">
      <c r="B347" s="4"/>
    </row>
    <row r="348" spans="2:2" ht="15.75" x14ac:dyDescent="0.25">
      <c r="B348" s="4"/>
    </row>
    <row r="349" spans="2:2" ht="15.75" x14ac:dyDescent="0.25">
      <c r="B349" s="4"/>
    </row>
    <row r="350" spans="2:2" ht="15.75" x14ac:dyDescent="0.25">
      <c r="B350" s="4"/>
    </row>
    <row r="351" spans="2:2" ht="15.75" x14ac:dyDescent="0.25">
      <c r="B351" s="4"/>
    </row>
    <row r="352" spans="2:2" ht="15.75" x14ac:dyDescent="0.25">
      <c r="B352" s="4"/>
    </row>
    <row r="353" spans="2:2" ht="15.75" x14ac:dyDescent="0.25">
      <c r="B353" s="4"/>
    </row>
    <row r="354" spans="2:2" ht="15.75" x14ac:dyDescent="0.25">
      <c r="B354" s="4"/>
    </row>
    <row r="355" spans="2:2" ht="15.75" x14ac:dyDescent="0.25">
      <c r="B355" s="4"/>
    </row>
    <row r="356" spans="2:2" ht="15.75" x14ac:dyDescent="0.25">
      <c r="B356" s="4"/>
    </row>
    <row r="357" spans="2:2" ht="15.75" x14ac:dyDescent="0.25">
      <c r="B357" s="4"/>
    </row>
    <row r="358" spans="2:2" ht="15.75" x14ac:dyDescent="0.25">
      <c r="B358" s="4"/>
    </row>
    <row r="359" spans="2:2" ht="15.75" x14ac:dyDescent="0.25">
      <c r="B359" s="4"/>
    </row>
    <row r="360" spans="2:2" ht="15.75" x14ac:dyDescent="0.25">
      <c r="B360" s="4"/>
    </row>
    <row r="361" spans="2:2" ht="15.75" x14ac:dyDescent="0.25">
      <c r="B361" s="4"/>
    </row>
    <row r="362" spans="2:2" ht="15.75" x14ac:dyDescent="0.25">
      <c r="B362" s="4"/>
    </row>
    <row r="363" spans="2:2" ht="15.75" x14ac:dyDescent="0.25">
      <c r="B363" s="4"/>
    </row>
    <row r="364" spans="2:2" ht="15.75" x14ac:dyDescent="0.25">
      <c r="B364" s="4"/>
    </row>
    <row r="365" spans="2:2" ht="15.75" x14ac:dyDescent="0.25">
      <c r="B365" s="4"/>
    </row>
    <row r="366" spans="2:2" ht="15.75" x14ac:dyDescent="0.25">
      <c r="B366" s="4"/>
    </row>
    <row r="367" spans="2:2" ht="15.75" x14ac:dyDescent="0.25">
      <c r="B367" s="4"/>
    </row>
    <row r="368" spans="2:2" ht="15.75" x14ac:dyDescent="0.25">
      <c r="B368" s="4"/>
    </row>
    <row r="369" spans="2:2" ht="15.75" x14ac:dyDescent="0.25">
      <c r="B369" s="4"/>
    </row>
    <row r="370" spans="2:2" ht="15.75" x14ac:dyDescent="0.25">
      <c r="B370" s="4"/>
    </row>
    <row r="371" spans="2:2" ht="15.75" x14ac:dyDescent="0.25">
      <c r="B371" s="4"/>
    </row>
    <row r="372" spans="2:2" ht="15.75" x14ac:dyDescent="0.25">
      <c r="B372" s="4"/>
    </row>
    <row r="373" spans="2:2" ht="15.75" x14ac:dyDescent="0.25">
      <c r="B373" s="4"/>
    </row>
    <row r="374" spans="2:2" ht="15.75" x14ac:dyDescent="0.25">
      <c r="B374" s="4"/>
    </row>
    <row r="375" spans="2:2" ht="15.75" x14ac:dyDescent="0.25">
      <c r="B375" s="4"/>
    </row>
    <row r="376" spans="2:2" ht="15.75" x14ac:dyDescent="0.25">
      <c r="B376" s="4"/>
    </row>
    <row r="377" spans="2:2" ht="15.75" x14ac:dyDescent="0.25">
      <c r="B377" s="4"/>
    </row>
    <row r="378" spans="2:2" ht="15.75" x14ac:dyDescent="0.25">
      <c r="B378" s="4"/>
    </row>
    <row r="379" spans="2:2" ht="15.75" x14ac:dyDescent="0.25">
      <c r="B379" s="4"/>
    </row>
    <row r="380" spans="2:2" ht="15.75" x14ac:dyDescent="0.25">
      <c r="B380" s="4"/>
    </row>
    <row r="381" spans="2:2" ht="15.75" x14ac:dyDescent="0.25">
      <c r="B381" s="4"/>
    </row>
    <row r="382" spans="2:2" ht="15.75" x14ac:dyDescent="0.25">
      <c r="B382" s="4"/>
    </row>
    <row r="383" spans="2:2" ht="15.75" x14ac:dyDescent="0.25">
      <c r="B383" s="4"/>
    </row>
    <row r="384" spans="2:2" ht="15.75" x14ac:dyDescent="0.25">
      <c r="B384" s="4"/>
    </row>
    <row r="385" spans="2:2" ht="15.75" x14ac:dyDescent="0.25">
      <c r="B385" s="4"/>
    </row>
    <row r="386" spans="2:2" ht="15.75" x14ac:dyDescent="0.25">
      <c r="B386" s="4"/>
    </row>
    <row r="387" spans="2:2" ht="15.75" x14ac:dyDescent="0.25">
      <c r="B387" s="4"/>
    </row>
    <row r="388" spans="2:2" ht="15.75" x14ac:dyDescent="0.25">
      <c r="B388" s="4"/>
    </row>
    <row r="389" spans="2:2" ht="15.75" x14ac:dyDescent="0.25">
      <c r="B389" s="4"/>
    </row>
    <row r="390" spans="2:2" ht="15.75" x14ac:dyDescent="0.25">
      <c r="B390" s="4"/>
    </row>
    <row r="391" spans="2:2" ht="15.75" x14ac:dyDescent="0.25">
      <c r="B391" s="4"/>
    </row>
    <row r="392" spans="2:2" ht="15.75" x14ac:dyDescent="0.25">
      <c r="B392" s="4"/>
    </row>
    <row r="393" spans="2:2" ht="15.75" x14ac:dyDescent="0.25">
      <c r="B393" s="4"/>
    </row>
    <row r="394" spans="2:2" ht="15.75" x14ac:dyDescent="0.25">
      <c r="B394" s="4"/>
    </row>
    <row r="395" spans="2:2" ht="15.75" x14ac:dyDescent="0.25">
      <c r="B395" s="4"/>
    </row>
    <row r="396" spans="2:2" ht="15.75" x14ac:dyDescent="0.25">
      <c r="B396" s="4"/>
    </row>
    <row r="397" spans="2:2" ht="15.75" x14ac:dyDescent="0.25">
      <c r="B397" s="4"/>
    </row>
    <row r="398" spans="2:2" ht="15.75" x14ac:dyDescent="0.25">
      <c r="B398" s="4"/>
    </row>
    <row r="399" spans="2:2" ht="15.75" x14ac:dyDescent="0.25">
      <c r="B399" s="4"/>
    </row>
    <row r="400" spans="2:2" ht="15.75" x14ac:dyDescent="0.25">
      <c r="B400" s="4"/>
    </row>
    <row r="401" spans="2:2" ht="15.75" x14ac:dyDescent="0.25">
      <c r="B401" s="4"/>
    </row>
    <row r="402" spans="2:2" ht="15.75" x14ac:dyDescent="0.25">
      <c r="B402" s="4"/>
    </row>
    <row r="403" spans="2:2" ht="15.75" x14ac:dyDescent="0.25">
      <c r="B403" s="4"/>
    </row>
    <row r="404" spans="2:2" ht="15.75" x14ac:dyDescent="0.25">
      <c r="B404" s="4"/>
    </row>
    <row r="405" spans="2:2" ht="15.75" x14ac:dyDescent="0.25">
      <c r="B405" s="4"/>
    </row>
    <row r="406" spans="2:2" ht="15.75" x14ac:dyDescent="0.25">
      <c r="B406" s="4"/>
    </row>
    <row r="407" spans="2:2" ht="15.75" x14ac:dyDescent="0.25">
      <c r="B407" s="4"/>
    </row>
    <row r="408" spans="2:2" ht="15.75" x14ac:dyDescent="0.25">
      <c r="B408" s="4"/>
    </row>
    <row r="409" spans="2:2" ht="15.75" x14ac:dyDescent="0.25">
      <c r="B409" s="4"/>
    </row>
    <row r="410" spans="2:2" ht="15.75" x14ac:dyDescent="0.25">
      <c r="B410" s="4"/>
    </row>
    <row r="411" spans="2:2" ht="15.75" x14ac:dyDescent="0.25">
      <c r="B411" s="4"/>
    </row>
    <row r="412" spans="2:2" ht="15.75" x14ac:dyDescent="0.25">
      <c r="B412" s="4"/>
    </row>
    <row r="413" spans="2:2" ht="15.75" x14ac:dyDescent="0.25">
      <c r="B413" s="4"/>
    </row>
    <row r="414" spans="2:2" ht="15.75" x14ac:dyDescent="0.25">
      <c r="B414" s="4"/>
    </row>
    <row r="415" spans="2:2" ht="15.75" x14ac:dyDescent="0.25">
      <c r="B415" s="4"/>
    </row>
    <row r="416" spans="2:2" ht="15.75" x14ac:dyDescent="0.25">
      <c r="B416" s="4"/>
    </row>
    <row r="417" spans="2:2" ht="15.75" x14ac:dyDescent="0.25">
      <c r="B417" s="4"/>
    </row>
    <row r="418" spans="2:2" ht="15.75" x14ac:dyDescent="0.25">
      <c r="B418" s="4"/>
    </row>
    <row r="419" spans="2:2" ht="15.75" x14ac:dyDescent="0.25">
      <c r="B419" s="4"/>
    </row>
    <row r="420" spans="2:2" ht="15.75" x14ac:dyDescent="0.25">
      <c r="B420" s="4"/>
    </row>
    <row r="421" spans="2:2" ht="15.75" x14ac:dyDescent="0.25">
      <c r="B421" s="4"/>
    </row>
    <row r="422" spans="2:2" ht="15.75" x14ac:dyDescent="0.25">
      <c r="B422" s="4"/>
    </row>
    <row r="423" spans="2:2" ht="15.75" x14ac:dyDescent="0.25">
      <c r="B423" s="4"/>
    </row>
    <row r="424" spans="2:2" ht="15.75" x14ac:dyDescent="0.25">
      <c r="B424" s="4"/>
    </row>
    <row r="425" spans="2:2" ht="15.75" x14ac:dyDescent="0.25">
      <c r="B425" s="4"/>
    </row>
    <row r="426" spans="2:2" ht="15.75" x14ac:dyDescent="0.25">
      <c r="B426" s="4"/>
    </row>
    <row r="427" spans="2:2" ht="15.75" x14ac:dyDescent="0.25">
      <c r="B427" s="4"/>
    </row>
    <row r="428" spans="2:2" ht="15.75" x14ac:dyDescent="0.25">
      <c r="B428" s="4"/>
    </row>
    <row r="429" spans="2:2" ht="15.75" x14ac:dyDescent="0.25">
      <c r="B429" s="4"/>
    </row>
    <row r="430" spans="2:2" ht="15.75" x14ac:dyDescent="0.25">
      <c r="B430" s="4"/>
    </row>
    <row r="431" spans="2:2" ht="15.75" x14ac:dyDescent="0.25">
      <c r="B431" s="4"/>
    </row>
    <row r="432" spans="2:2" ht="15.75" x14ac:dyDescent="0.25">
      <c r="B432" s="4"/>
    </row>
    <row r="433" spans="2:2" ht="15.75" x14ac:dyDescent="0.25">
      <c r="B433" s="4"/>
    </row>
    <row r="434" spans="2:2" ht="15.75" x14ac:dyDescent="0.25">
      <c r="B434" s="4"/>
    </row>
    <row r="435" spans="2:2" ht="15.75" x14ac:dyDescent="0.25">
      <c r="B435" s="4"/>
    </row>
    <row r="436" spans="2:2" ht="15.75" x14ac:dyDescent="0.25">
      <c r="B436" s="4"/>
    </row>
    <row r="437" spans="2:2" ht="15.75" x14ac:dyDescent="0.25">
      <c r="B437" s="4"/>
    </row>
    <row r="438" spans="2:2" ht="15.75" x14ac:dyDescent="0.25">
      <c r="B438" s="4"/>
    </row>
    <row r="439" spans="2:2" ht="15.75" x14ac:dyDescent="0.25">
      <c r="B439" s="4"/>
    </row>
    <row r="440" spans="2:2" ht="15.75" x14ac:dyDescent="0.25">
      <c r="B440" s="4"/>
    </row>
    <row r="441" spans="2:2" ht="15.75" x14ac:dyDescent="0.25">
      <c r="B441" s="4"/>
    </row>
    <row r="442" spans="2:2" ht="15.75" x14ac:dyDescent="0.25">
      <c r="B442" s="4"/>
    </row>
    <row r="443" spans="2:2" ht="15.75" x14ac:dyDescent="0.25">
      <c r="B443" s="4"/>
    </row>
    <row r="444" spans="2:2" ht="15.75" x14ac:dyDescent="0.25">
      <c r="B444" s="4"/>
    </row>
    <row r="445" spans="2:2" ht="15.75" x14ac:dyDescent="0.25">
      <c r="B445" s="4"/>
    </row>
    <row r="446" spans="2:2" ht="15.75" x14ac:dyDescent="0.25">
      <c r="B446" s="4"/>
    </row>
    <row r="447" spans="2:2" ht="15.75" x14ac:dyDescent="0.25">
      <c r="B447" s="4"/>
    </row>
    <row r="448" spans="2:2" ht="15.75" x14ac:dyDescent="0.25">
      <c r="B448" s="4"/>
    </row>
    <row r="449" spans="2:2" ht="15.75" x14ac:dyDescent="0.25">
      <c r="B449" s="4"/>
    </row>
    <row r="450" spans="2:2" ht="15.75" x14ac:dyDescent="0.25">
      <c r="B450" s="4"/>
    </row>
    <row r="451" spans="2:2" ht="15.75" x14ac:dyDescent="0.25">
      <c r="B451" s="4"/>
    </row>
    <row r="452" spans="2:2" ht="15.75" x14ac:dyDescent="0.25">
      <c r="B452" s="4"/>
    </row>
    <row r="453" spans="2:2" ht="15.75" x14ac:dyDescent="0.25">
      <c r="B453" s="4"/>
    </row>
    <row r="454" spans="2:2" ht="15.75" x14ac:dyDescent="0.25">
      <c r="B454" s="4"/>
    </row>
    <row r="455" spans="2:2" ht="15.75" x14ac:dyDescent="0.25">
      <c r="B455" s="4"/>
    </row>
    <row r="456" spans="2:2" ht="15.75" x14ac:dyDescent="0.25">
      <c r="B456" s="4"/>
    </row>
    <row r="457" spans="2:2" ht="15.75" x14ac:dyDescent="0.25">
      <c r="B457" s="4"/>
    </row>
    <row r="458" spans="2:2" ht="15.75" x14ac:dyDescent="0.25">
      <c r="B458" s="4"/>
    </row>
    <row r="459" spans="2:2" ht="15.75" x14ac:dyDescent="0.25">
      <c r="B459" s="4"/>
    </row>
    <row r="460" spans="2:2" ht="15.75" x14ac:dyDescent="0.25">
      <c r="B460" s="4"/>
    </row>
    <row r="461" spans="2:2" ht="15.75" x14ac:dyDescent="0.25">
      <c r="B461" s="4"/>
    </row>
    <row r="462" spans="2:2" ht="15.75" x14ac:dyDescent="0.25">
      <c r="B462" s="4"/>
    </row>
    <row r="463" spans="2:2" ht="15.75" x14ac:dyDescent="0.25">
      <c r="B463" s="4"/>
    </row>
    <row r="464" spans="2:2" ht="15.75" x14ac:dyDescent="0.25">
      <c r="B464" s="4"/>
    </row>
    <row r="465" spans="2:2" ht="15.75" x14ac:dyDescent="0.25">
      <c r="B465" s="4"/>
    </row>
    <row r="466" spans="2:2" ht="15.75" x14ac:dyDescent="0.25">
      <c r="B466" s="4"/>
    </row>
    <row r="467" spans="2:2" ht="15.75" x14ac:dyDescent="0.25">
      <c r="B467" s="4"/>
    </row>
    <row r="468" spans="2:2" ht="15.75" x14ac:dyDescent="0.25">
      <c r="B468" s="4"/>
    </row>
    <row r="469" spans="2:2" ht="15.75" x14ac:dyDescent="0.25">
      <c r="B469" s="4"/>
    </row>
    <row r="470" spans="2:2" ht="15.75" x14ac:dyDescent="0.25">
      <c r="B470" s="4"/>
    </row>
    <row r="471" spans="2:2" ht="15.75" x14ac:dyDescent="0.25">
      <c r="B471" s="4"/>
    </row>
    <row r="472" spans="2:2" ht="15.75" x14ac:dyDescent="0.25">
      <c r="B472" s="4"/>
    </row>
    <row r="473" spans="2:2" ht="15.75" x14ac:dyDescent="0.25">
      <c r="B473" s="4"/>
    </row>
    <row r="474" spans="2:2" ht="15.75" x14ac:dyDescent="0.25">
      <c r="B474" s="4"/>
    </row>
    <row r="475" spans="2:2" ht="15.75" x14ac:dyDescent="0.25">
      <c r="B475" s="4"/>
    </row>
    <row r="476" spans="2:2" ht="15.75" x14ac:dyDescent="0.25">
      <c r="B476" s="4"/>
    </row>
    <row r="477" spans="2:2" ht="15.75" x14ac:dyDescent="0.25">
      <c r="B477" s="4"/>
    </row>
    <row r="478" spans="2:2" ht="15.75" x14ac:dyDescent="0.25">
      <c r="B478" s="4"/>
    </row>
    <row r="479" spans="2:2" ht="15.75" x14ac:dyDescent="0.25">
      <c r="B479" s="4"/>
    </row>
    <row r="480" spans="2:2" ht="15.75" x14ac:dyDescent="0.25">
      <c r="B480" s="4"/>
    </row>
    <row r="481" spans="2:2" ht="15.75" x14ac:dyDescent="0.25">
      <c r="B481" s="4"/>
    </row>
    <row r="482" spans="2:2" ht="15.75" x14ac:dyDescent="0.25">
      <c r="B482" s="4"/>
    </row>
    <row r="483" spans="2:2" ht="15.75" x14ac:dyDescent="0.25">
      <c r="B483" s="4"/>
    </row>
    <row r="484" spans="2:2" ht="15.75" x14ac:dyDescent="0.25">
      <c r="B484" s="4"/>
    </row>
    <row r="485" spans="2:2" ht="15.75" x14ac:dyDescent="0.25">
      <c r="B485" s="4"/>
    </row>
    <row r="486" spans="2:2" ht="15.75" x14ac:dyDescent="0.25">
      <c r="B486" s="4"/>
    </row>
    <row r="487" spans="2:2" ht="15.75" x14ac:dyDescent="0.25">
      <c r="B487" s="4"/>
    </row>
    <row r="488" spans="2:2" ht="15.75" x14ac:dyDescent="0.25">
      <c r="B488" s="4"/>
    </row>
    <row r="489" spans="2:2" ht="15.75" x14ac:dyDescent="0.25">
      <c r="B489" s="4"/>
    </row>
    <row r="490" spans="2:2" ht="15.75" x14ac:dyDescent="0.25">
      <c r="B490" s="4"/>
    </row>
    <row r="491" spans="2:2" ht="15.75" x14ac:dyDescent="0.25">
      <c r="B491" s="4"/>
    </row>
    <row r="492" spans="2:2" ht="15.75" x14ac:dyDescent="0.25">
      <c r="B492" s="4"/>
    </row>
    <row r="493" spans="2:2" ht="15.75" x14ac:dyDescent="0.25">
      <c r="B493" s="4"/>
    </row>
    <row r="494" spans="2:2" ht="15.75" x14ac:dyDescent="0.25">
      <c r="B494" s="4"/>
    </row>
    <row r="495" spans="2:2" ht="15.75" x14ac:dyDescent="0.25">
      <c r="B495" s="4"/>
    </row>
    <row r="496" spans="2:2" ht="15.75" x14ac:dyDescent="0.25">
      <c r="B496" s="4"/>
    </row>
    <row r="497" spans="2:2" ht="15.75" x14ac:dyDescent="0.25">
      <c r="B497" s="4"/>
    </row>
    <row r="498" spans="2:2" ht="15.75" x14ac:dyDescent="0.25">
      <c r="B498" s="4"/>
    </row>
    <row r="499" spans="2:2" ht="15.75" x14ac:dyDescent="0.25">
      <c r="B499" s="4"/>
    </row>
    <row r="500" spans="2:2" ht="15.75" x14ac:dyDescent="0.25">
      <c r="B500" s="4"/>
    </row>
    <row r="501" spans="2:2" ht="15.75" x14ac:dyDescent="0.25">
      <c r="B501" s="4"/>
    </row>
    <row r="502" spans="2:2" ht="15.75" x14ac:dyDescent="0.25">
      <c r="B502" s="4"/>
    </row>
    <row r="503" spans="2:2" ht="15.75" x14ac:dyDescent="0.25">
      <c r="B503" s="4"/>
    </row>
    <row r="504" spans="2:2" ht="15.75" x14ac:dyDescent="0.25">
      <c r="B504" s="4"/>
    </row>
    <row r="505" spans="2:2" ht="15.75" x14ac:dyDescent="0.25">
      <c r="B505" s="4"/>
    </row>
    <row r="506" spans="2:2" ht="15.75" x14ac:dyDescent="0.25">
      <c r="B506" s="4"/>
    </row>
    <row r="507" spans="2:2" ht="15.75" x14ac:dyDescent="0.25">
      <c r="B507" s="4"/>
    </row>
    <row r="508" spans="2:2" ht="15.75" x14ac:dyDescent="0.25">
      <c r="B508" s="4"/>
    </row>
    <row r="509" spans="2:2" ht="15.75" x14ac:dyDescent="0.25">
      <c r="B509" s="4"/>
    </row>
    <row r="510" spans="2:2" ht="15.75" x14ac:dyDescent="0.25">
      <c r="B510" s="4"/>
    </row>
    <row r="511" spans="2:2" ht="15.75" x14ac:dyDescent="0.25">
      <c r="B511" s="4"/>
    </row>
    <row r="512" spans="2:2" ht="15.75" x14ac:dyDescent="0.25">
      <c r="B512" s="4"/>
    </row>
    <row r="513" spans="2:2" ht="15.75" x14ac:dyDescent="0.25">
      <c r="B513" s="4"/>
    </row>
    <row r="514" spans="2:2" ht="15.75" x14ac:dyDescent="0.25">
      <c r="B514" s="4"/>
    </row>
    <row r="515" spans="2:2" ht="15.75" x14ac:dyDescent="0.25">
      <c r="B515" s="4"/>
    </row>
    <row r="516" spans="2:2" ht="15.75" x14ac:dyDescent="0.25">
      <c r="B516" s="4"/>
    </row>
    <row r="517" spans="2:2" ht="15.75" x14ac:dyDescent="0.25">
      <c r="B517" s="4"/>
    </row>
    <row r="518" spans="2:2" ht="15.75" x14ac:dyDescent="0.25">
      <c r="B518" s="4"/>
    </row>
    <row r="519" spans="2:2" ht="15.75" x14ac:dyDescent="0.25">
      <c r="B519" s="4"/>
    </row>
    <row r="520" spans="2:2" ht="15.75" x14ac:dyDescent="0.25">
      <c r="B520" s="4"/>
    </row>
    <row r="521" spans="2:2" ht="15.75" x14ac:dyDescent="0.25">
      <c r="B521" s="4"/>
    </row>
    <row r="522" spans="2:2" ht="15.75" x14ac:dyDescent="0.25">
      <c r="B522" s="4"/>
    </row>
    <row r="523" spans="2:2" ht="15.75" x14ac:dyDescent="0.25">
      <c r="B523" s="4"/>
    </row>
    <row r="524" spans="2:2" ht="15.75" x14ac:dyDescent="0.25">
      <c r="B524" s="4"/>
    </row>
    <row r="525" spans="2:2" ht="15.75" x14ac:dyDescent="0.25">
      <c r="B525" s="4"/>
    </row>
    <row r="526" spans="2:2" ht="15.75" x14ac:dyDescent="0.25">
      <c r="B526" s="4"/>
    </row>
    <row r="527" spans="2:2" ht="15.75" x14ac:dyDescent="0.25">
      <c r="B527" s="4"/>
    </row>
    <row r="528" spans="2:2" ht="15.75" x14ac:dyDescent="0.25">
      <c r="B528" s="4"/>
    </row>
    <row r="529" spans="2:2" ht="15.75" x14ac:dyDescent="0.25">
      <c r="B529" s="4"/>
    </row>
    <row r="530" spans="2:2" ht="15.75" x14ac:dyDescent="0.25">
      <c r="B530" s="4"/>
    </row>
    <row r="531" spans="2:2" ht="15.75" x14ac:dyDescent="0.25">
      <c r="B531" s="4"/>
    </row>
    <row r="532" spans="2:2" ht="15.75" x14ac:dyDescent="0.25">
      <c r="B532" s="4"/>
    </row>
    <row r="533" spans="2:2" ht="15.75" x14ac:dyDescent="0.25">
      <c r="B533" s="4"/>
    </row>
    <row r="534" spans="2:2" ht="15.75" x14ac:dyDescent="0.25">
      <c r="B534" s="4"/>
    </row>
    <row r="535" spans="2:2" ht="15.75" x14ac:dyDescent="0.25">
      <c r="B535" s="4"/>
    </row>
    <row r="536" spans="2:2" ht="15.75" x14ac:dyDescent="0.25">
      <c r="B536" s="4"/>
    </row>
    <row r="537" spans="2:2" ht="15.75" x14ac:dyDescent="0.25">
      <c r="B537" s="4"/>
    </row>
    <row r="538" spans="2:2" ht="15.75" x14ac:dyDescent="0.25">
      <c r="B538" s="4"/>
    </row>
    <row r="539" spans="2:2" ht="15.75" x14ac:dyDescent="0.25">
      <c r="B539" s="4"/>
    </row>
    <row r="540" spans="2:2" ht="15.75" x14ac:dyDescent="0.25">
      <c r="B540" s="4"/>
    </row>
    <row r="541" spans="2:2" ht="15.75" x14ac:dyDescent="0.25">
      <c r="B541" s="4"/>
    </row>
    <row r="542" spans="2:2" ht="15.75" x14ac:dyDescent="0.25">
      <c r="B542" s="4"/>
    </row>
    <row r="543" spans="2:2" ht="15.75" x14ac:dyDescent="0.25">
      <c r="B543" s="4"/>
    </row>
    <row r="544" spans="2:2" ht="15.75" x14ac:dyDescent="0.25">
      <c r="B544" s="4"/>
    </row>
    <row r="545" spans="2:2" ht="15.75" x14ac:dyDescent="0.25">
      <c r="B545" s="4"/>
    </row>
    <row r="546" spans="2:2" ht="15.75" x14ac:dyDescent="0.25">
      <c r="B546" s="4"/>
    </row>
    <row r="547" spans="2:2" ht="15.75" x14ac:dyDescent="0.25">
      <c r="B547" s="4"/>
    </row>
    <row r="548" spans="2:2" ht="15.75" x14ac:dyDescent="0.25">
      <c r="B548" s="4"/>
    </row>
    <row r="549" spans="2:2" ht="15.75" x14ac:dyDescent="0.25">
      <c r="B549" s="4"/>
    </row>
    <row r="550" spans="2:2" ht="15.75" x14ac:dyDescent="0.25">
      <c r="B550" s="4"/>
    </row>
    <row r="551" spans="2:2" ht="15.75" x14ac:dyDescent="0.25">
      <c r="B551" s="4"/>
    </row>
    <row r="552" spans="2:2" ht="15.75" x14ac:dyDescent="0.25">
      <c r="B552" s="4"/>
    </row>
    <row r="553" spans="2:2" ht="15.75" x14ac:dyDescent="0.25">
      <c r="B553" s="4"/>
    </row>
    <row r="554" spans="2:2" ht="15.75" x14ac:dyDescent="0.25">
      <c r="B554" s="4"/>
    </row>
    <row r="555" spans="2:2" ht="15.75" x14ac:dyDescent="0.25">
      <c r="B555" s="4"/>
    </row>
    <row r="556" spans="2:2" ht="15.75" x14ac:dyDescent="0.25">
      <c r="B556" s="4"/>
    </row>
    <row r="557" spans="2:2" ht="15.75" x14ac:dyDescent="0.25">
      <c r="B557" s="4"/>
    </row>
    <row r="558" spans="2:2" ht="15.75" x14ac:dyDescent="0.25">
      <c r="B558" s="4"/>
    </row>
    <row r="559" spans="2:2" ht="15.75" x14ac:dyDescent="0.25">
      <c r="B559" s="4"/>
    </row>
    <row r="560" spans="2:2" ht="15.75" x14ac:dyDescent="0.25">
      <c r="B560" s="4"/>
    </row>
    <row r="561" spans="2:2" ht="15.75" x14ac:dyDescent="0.25">
      <c r="B561" s="4"/>
    </row>
    <row r="562" spans="2:2" ht="15.75" x14ac:dyDescent="0.25">
      <c r="B562" s="4"/>
    </row>
    <row r="563" spans="2:2" ht="15.75" x14ac:dyDescent="0.25">
      <c r="B563" s="4"/>
    </row>
    <row r="564" spans="2:2" ht="15.75" x14ac:dyDescent="0.25">
      <c r="B564" s="4"/>
    </row>
    <row r="565" spans="2:2" ht="15.75" x14ac:dyDescent="0.25">
      <c r="B565" s="4"/>
    </row>
    <row r="566" spans="2:2" ht="15.75" x14ac:dyDescent="0.25">
      <c r="B566" s="4"/>
    </row>
    <row r="567" spans="2:2" ht="15.75" x14ac:dyDescent="0.25">
      <c r="B567" s="4"/>
    </row>
    <row r="568" spans="2:2" ht="15.75" x14ac:dyDescent="0.25">
      <c r="B568" s="4"/>
    </row>
    <row r="569" spans="2:2" ht="15.75" x14ac:dyDescent="0.25">
      <c r="B569" s="4"/>
    </row>
    <row r="570" spans="2:2" ht="15.75" x14ac:dyDescent="0.25">
      <c r="B570" s="4"/>
    </row>
    <row r="571" spans="2:2" ht="15.75" x14ac:dyDescent="0.25">
      <c r="B571" s="4"/>
    </row>
    <row r="572" spans="2:2" ht="15.75" x14ac:dyDescent="0.25">
      <c r="B572" s="4"/>
    </row>
    <row r="573" spans="2:2" ht="15.75" x14ac:dyDescent="0.25">
      <c r="B573" s="4"/>
    </row>
    <row r="574" spans="2:2" ht="15.75" x14ac:dyDescent="0.25">
      <c r="B574" s="4"/>
    </row>
    <row r="575" spans="2:2" ht="15.75" x14ac:dyDescent="0.25">
      <c r="B575" s="4"/>
    </row>
    <row r="576" spans="2:2" ht="15.75" x14ac:dyDescent="0.25">
      <c r="B576" s="4"/>
    </row>
    <row r="577" spans="2:2" ht="15.75" x14ac:dyDescent="0.25">
      <c r="B577" s="4"/>
    </row>
    <row r="578" spans="2:2" ht="15.75" x14ac:dyDescent="0.25">
      <c r="B578" s="4"/>
    </row>
    <row r="579" spans="2:2" ht="15.75" x14ac:dyDescent="0.25">
      <c r="B579" s="4"/>
    </row>
    <row r="580" spans="2:2" ht="15.75" x14ac:dyDescent="0.25">
      <c r="B580" s="4"/>
    </row>
    <row r="581" spans="2:2" ht="15.75" x14ac:dyDescent="0.25">
      <c r="B581" s="4"/>
    </row>
    <row r="582" spans="2:2" ht="15.75" x14ac:dyDescent="0.25">
      <c r="B582" s="4"/>
    </row>
    <row r="583" spans="2:2" ht="15.75" x14ac:dyDescent="0.25">
      <c r="B583" s="4"/>
    </row>
    <row r="584" spans="2:2" ht="15.75" x14ac:dyDescent="0.25">
      <c r="B584" s="4"/>
    </row>
    <row r="585" spans="2:2" ht="15.75" x14ac:dyDescent="0.25">
      <c r="B585" s="4"/>
    </row>
    <row r="586" spans="2:2" ht="15.75" x14ac:dyDescent="0.25">
      <c r="B586" s="4"/>
    </row>
    <row r="587" spans="2:2" ht="15.75" x14ac:dyDescent="0.25">
      <c r="B587" s="4"/>
    </row>
    <row r="588" spans="2:2" ht="15.75" x14ac:dyDescent="0.25">
      <c r="B588" s="4"/>
    </row>
    <row r="589" spans="2:2" ht="15.75" x14ac:dyDescent="0.25">
      <c r="B589" s="4"/>
    </row>
    <row r="590" spans="2:2" ht="15.75" x14ac:dyDescent="0.25">
      <c r="B590" s="4"/>
    </row>
    <row r="591" spans="2:2" ht="15.75" x14ac:dyDescent="0.25">
      <c r="B591" s="4"/>
    </row>
    <row r="592" spans="2:2" ht="15.75" x14ac:dyDescent="0.25">
      <c r="B592" s="4"/>
    </row>
    <row r="593" spans="2:2" ht="15.75" x14ac:dyDescent="0.25">
      <c r="B593" s="4"/>
    </row>
    <row r="594" spans="2:2" ht="15.75" x14ac:dyDescent="0.25">
      <c r="B594" s="4"/>
    </row>
    <row r="595" spans="2:2" ht="15.75" x14ac:dyDescent="0.25">
      <c r="B595" s="4"/>
    </row>
    <row r="596" spans="2:2" ht="15.75" x14ac:dyDescent="0.25">
      <c r="B596" s="4"/>
    </row>
    <row r="597" spans="2:2" ht="15.75" x14ac:dyDescent="0.25">
      <c r="B597" s="4"/>
    </row>
    <row r="598" spans="2:2" ht="15.75" x14ac:dyDescent="0.25">
      <c r="B598" s="4"/>
    </row>
    <row r="599" spans="2:2" ht="15.75" x14ac:dyDescent="0.25">
      <c r="B599" s="4"/>
    </row>
    <row r="600" spans="2:2" ht="15.75" x14ac:dyDescent="0.25">
      <c r="B600" s="4"/>
    </row>
    <row r="601" spans="2:2" ht="15.75" x14ac:dyDescent="0.25">
      <c r="B601" s="4"/>
    </row>
    <row r="602" spans="2:2" ht="15.75" x14ac:dyDescent="0.25">
      <c r="B602" s="4"/>
    </row>
    <row r="603" spans="2:2" ht="15.75" x14ac:dyDescent="0.25">
      <c r="B603" s="4"/>
    </row>
    <row r="604" spans="2:2" ht="15.75" x14ac:dyDescent="0.25">
      <c r="B604" s="4"/>
    </row>
    <row r="605" spans="2:2" ht="15.75" x14ac:dyDescent="0.25">
      <c r="B605" s="4"/>
    </row>
    <row r="606" spans="2:2" ht="15.75" x14ac:dyDescent="0.25">
      <c r="B606" s="4"/>
    </row>
    <row r="607" spans="2:2" ht="15.75" x14ac:dyDescent="0.25">
      <c r="B607" s="4"/>
    </row>
    <row r="608" spans="2:2" ht="15.75" x14ac:dyDescent="0.25">
      <c r="B608" s="4"/>
    </row>
    <row r="609" spans="2:2" ht="15.75" x14ac:dyDescent="0.25">
      <c r="B609" s="4"/>
    </row>
    <row r="610" spans="2:2" ht="15.75" x14ac:dyDescent="0.25">
      <c r="B610" s="4"/>
    </row>
    <row r="611" spans="2:2" ht="15.75" x14ac:dyDescent="0.25">
      <c r="B611" s="4"/>
    </row>
    <row r="612" spans="2:2" ht="15.75" x14ac:dyDescent="0.25">
      <c r="B612" s="4"/>
    </row>
    <row r="613" spans="2:2" ht="15.75" x14ac:dyDescent="0.25">
      <c r="B613" s="4"/>
    </row>
    <row r="614" spans="2:2" ht="15.75" x14ac:dyDescent="0.25">
      <c r="B614" s="4"/>
    </row>
    <row r="615" spans="2:2" ht="15.75" x14ac:dyDescent="0.25">
      <c r="B615" s="4"/>
    </row>
    <row r="616" spans="2:2" ht="15.75" x14ac:dyDescent="0.25">
      <c r="B616" s="4"/>
    </row>
    <row r="617" spans="2:2" ht="15.75" x14ac:dyDescent="0.25">
      <c r="B617" s="4"/>
    </row>
    <row r="618" spans="2:2" ht="15.75" x14ac:dyDescent="0.25">
      <c r="B618" s="4"/>
    </row>
    <row r="619" spans="2:2" ht="15.75" x14ac:dyDescent="0.25">
      <c r="B619" s="4"/>
    </row>
    <row r="620" spans="2:2" ht="15.75" x14ac:dyDescent="0.25">
      <c r="B620" s="4"/>
    </row>
    <row r="621" spans="2:2" ht="15.75" x14ac:dyDescent="0.25">
      <c r="B621" s="4"/>
    </row>
    <row r="622" spans="2:2" ht="15.75" x14ac:dyDescent="0.25">
      <c r="B622" s="4"/>
    </row>
    <row r="623" spans="2:2" ht="15.75" x14ac:dyDescent="0.25">
      <c r="B623" s="4"/>
    </row>
    <row r="624" spans="2:2" ht="15.75" x14ac:dyDescent="0.25">
      <c r="B624" s="4"/>
    </row>
    <row r="625" spans="2:2" ht="15.75" x14ac:dyDescent="0.25">
      <c r="B625" s="4"/>
    </row>
    <row r="626" spans="2:2" ht="15.75" x14ac:dyDescent="0.25">
      <c r="B626" s="4"/>
    </row>
    <row r="627" spans="2:2" ht="15.75" x14ac:dyDescent="0.25">
      <c r="B627" s="4"/>
    </row>
    <row r="628" spans="2:2" ht="15.75" x14ac:dyDescent="0.25">
      <c r="B628" s="4"/>
    </row>
    <row r="629" spans="2:2" ht="15.75" x14ac:dyDescent="0.25">
      <c r="B629" s="4"/>
    </row>
    <row r="630" spans="2:2" ht="15.75" x14ac:dyDescent="0.25">
      <c r="B630" s="4"/>
    </row>
    <row r="631" spans="2:2" ht="15.75" x14ac:dyDescent="0.25">
      <c r="B631" s="4"/>
    </row>
    <row r="632" spans="2:2" ht="15.75" x14ac:dyDescent="0.25">
      <c r="B632" s="4"/>
    </row>
    <row r="633" spans="2:2" ht="15.75" x14ac:dyDescent="0.25">
      <c r="B633" s="4"/>
    </row>
    <row r="634" spans="2:2" ht="15.75" x14ac:dyDescent="0.25">
      <c r="B634" s="4"/>
    </row>
    <row r="635" spans="2:2" ht="15.75" x14ac:dyDescent="0.25">
      <c r="B635" s="4"/>
    </row>
    <row r="636" spans="2:2" ht="15.75" x14ac:dyDescent="0.25">
      <c r="B636" s="4"/>
    </row>
    <row r="637" spans="2:2" ht="15.75" x14ac:dyDescent="0.25">
      <c r="B637" s="4"/>
    </row>
    <row r="638" spans="2:2" ht="15.75" x14ac:dyDescent="0.25">
      <c r="B638" s="4"/>
    </row>
    <row r="639" spans="2:2" ht="15.75" x14ac:dyDescent="0.25">
      <c r="B639" s="4"/>
    </row>
    <row r="640" spans="2:2" ht="15.75" x14ac:dyDescent="0.25">
      <c r="B640" s="4"/>
    </row>
    <row r="641" spans="2:2" ht="15.75" x14ac:dyDescent="0.25">
      <c r="B641" s="4"/>
    </row>
    <row r="642" spans="2:2" ht="15.75" x14ac:dyDescent="0.25">
      <c r="B642" s="4"/>
    </row>
    <row r="643" spans="2:2" ht="15.75" x14ac:dyDescent="0.25">
      <c r="B643" s="4"/>
    </row>
    <row r="644" spans="2:2" ht="15.75" x14ac:dyDescent="0.25">
      <c r="B644" s="4"/>
    </row>
    <row r="645" spans="2:2" ht="15.75" x14ac:dyDescent="0.25">
      <c r="B645" s="4"/>
    </row>
    <row r="646" spans="2:2" ht="15.75" x14ac:dyDescent="0.25">
      <c r="B646" s="4"/>
    </row>
    <row r="647" spans="2:2" ht="15.75" x14ac:dyDescent="0.25">
      <c r="B647" s="4"/>
    </row>
    <row r="648" spans="2:2" ht="15.75" x14ac:dyDescent="0.25">
      <c r="B648" s="4"/>
    </row>
    <row r="649" spans="2:2" ht="15.75" x14ac:dyDescent="0.25">
      <c r="B649" s="4"/>
    </row>
    <row r="650" spans="2:2" ht="15.75" x14ac:dyDescent="0.25">
      <c r="B650" s="4"/>
    </row>
    <row r="651" spans="2:2" ht="15.75" x14ac:dyDescent="0.25">
      <c r="B651" s="4"/>
    </row>
    <row r="652" spans="2:2" ht="15.75" x14ac:dyDescent="0.25">
      <c r="B652" s="4"/>
    </row>
    <row r="653" spans="2:2" ht="15.75" x14ac:dyDescent="0.25">
      <c r="B653" s="4"/>
    </row>
    <row r="654" spans="2:2" ht="15.75" x14ac:dyDescent="0.25">
      <c r="B654" s="4"/>
    </row>
    <row r="655" spans="2:2" ht="15.75" x14ac:dyDescent="0.25">
      <c r="B655" s="4"/>
    </row>
    <row r="656" spans="2:2" ht="15.75" x14ac:dyDescent="0.25">
      <c r="B656" s="4"/>
    </row>
    <row r="657" spans="2:2" ht="15.75" x14ac:dyDescent="0.25">
      <c r="B657" s="4"/>
    </row>
    <row r="658" spans="2:2" ht="15.75" x14ac:dyDescent="0.25">
      <c r="B658" s="4"/>
    </row>
    <row r="659" spans="2:2" ht="15.75" x14ac:dyDescent="0.25">
      <c r="B659" s="4"/>
    </row>
    <row r="660" spans="2:2" ht="15.75" x14ac:dyDescent="0.25">
      <c r="B660" s="4"/>
    </row>
    <row r="661" spans="2:2" ht="15.75" x14ac:dyDescent="0.25">
      <c r="B661" s="4"/>
    </row>
    <row r="662" spans="2:2" ht="15.75" x14ac:dyDescent="0.25">
      <c r="B662" s="4"/>
    </row>
    <row r="663" spans="2:2" ht="15.75" x14ac:dyDescent="0.25">
      <c r="B663" s="4"/>
    </row>
    <row r="664" spans="2:2" ht="15.75" x14ac:dyDescent="0.25">
      <c r="B664" s="4"/>
    </row>
    <row r="665" spans="2:2" ht="15.75" x14ac:dyDescent="0.25">
      <c r="B665" s="4"/>
    </row>
    <row r="666" spans="2:2" ht="15.75" x14ac:dyDescent="0.25">
      <c r="B666" s="4"/>
    </row>
    <row r="667" spans="2:2" ht="15.75" x14ac:dyDescent="0.25">
      <c r="B667" s="4"/>
    </row>
    <row r="668" spans="2:2" ht="15.75" x14ac:dyDescent="0.25">
      <c r="B668" s="4"/>
    </row>
    <row r="669" spans="2:2" ht="15.75" x14ac:dyDescent="0.25">
      <c r="B669" s="4"/>
    </row>
    <row r="670" spans="2:2" ht="15.75" x14ac:dyDescent="0.25">
      <c r="B670" s="4"/>
    </row>
    <row r="671" spans="2:2" ht="15.75" x14ac:dyDescent="0.25">
      <c r="B671" s="4"/>
    </row>
    <row r="672" spans="2:2" ht="15.75" x14ac:dyDescent="0.25">
      <c r="B672" s="4"/>
    </row>
    <row r="673" spans="2:2" ht="15.75" x14ac:dyDescent="0.25">
      <c r="B673" s="4"/>
    </row>
    <row r="674" spans="2:2" ht="15.75" x14ac:dyDescent="0.25">
      <c r="B674" s="4"/>
    </row>
    <row r="675" spans="2:2" ht="15.75" x14ac:dyDescent="0.25">
      <c r="B675" s="4"/>
    </row>
    <row r="676" spans="2:2" ht="15.75" x14ac:dyDescent="0.25">
      <c r="B676" s="4"/>
    </row>
    <row r="677" spans="2:2" ht="15.75" x14ac:dyDescent="0.25">
      <c r="B677" s="4"/>
    </row>
    <row r="678" spans="2:2" ht="15.75" x14ac:dyDescent="0.25">
      <c r="B678" s="4"/>
    </row>
    <row r="679" spans="2:2" ht="15.75" x14ac:dyDescent="0.25">
      <c r="B679" s="4"/>
    </row>
    <row r="680" spans="2:2" ht="15.75" x14ac:dyDescent="0.25">
      <c r="B680" s="4"/>
    </row>
    <row r="681" spans="2:2" ht="15.75" x14ac:dyDescent="0.25">
      <c r="B681" s="4"/>
    </row>
    <row r="682" spans="2:2" ht="15.75" x14ac:dyDescent="0.25">
      <c r="B682" s="4"/>
    </row>
    <row r="683" spans="2:2" ht="15.75" x14ac:dyDescent="0.25">
      <c r="B683" s="4"/>
    </row>
    <row r="684" spans="2:2" ht="15.75" x14ac:dyDescent="0.25">
      <c r="B684" s="4"/>
    </row>
    <row r="685" spans="2:2" ht="15.75" x14ac:dyDescent="0.25">
      <c r="B685" s="4"/>
    </row>
    <row r="686" spans="2:2" ht="15.75" x14ac:dyDescent="0.25">
      <c r="B686" s="4"/>
    </row>
    <row r="687" spans="2:2" ht="15.75" x14ac:dyDescent="0.25">
      <c r="B687" s="4"/>
    </row>
    <row r="688" spans="2:2" ht="15.75" x14ac:dyDescent="0.25">
      <c r="B688" s="4"/>
    </row>
    <row r="689" spans="2:2" ht="15.75" x14ac:dyDescent="0.25">
      <c r="B689" s="4"/>
    </row>
    <row r="690" spans="2:2" ht="15.75" x14ac:dyDescent="0.25">
      <c r="B690" s="4"/>
    </row>
    <row r="691" spans="2:2" ht="15.75" x14ac:dyDescent="0.25">
      <c r="B691" s="4"/>
    </row>
    <row r="692" spans="2:2" ht="15.75" x14ac:dyDescent="0.25">
      <c r="B692" s="4"/>
    </row>
    <row r="693" spans="2:2" ht="15.75" x14ac:dyDescent="0.25">
      <c r="B693" s="4"/>
    </row>
    <row r="694" spans="2:2" ht="15.75" x14ac:dyDescent="0.25">
      <c r="B694" s="4"/>
    </row>
    <row r="695" spans="2:2" ht="15.75" x14ac:dyDescent="0.25">
      <c r="B695" s="4"/>
    </row>
    <row r="696" spans="2:2" ht="15.75" x14ac:dyDescent="0.25">
      <c r="B696" s="4"/>
    </row>
    <row r="697" spans="2:2" ht="15.75" x14ac:dyDescent="0.25">
      <c r="B697" s="4"/>
    </row>
    <row r="698" spans="2:2" ht="15.75" x14ac:dyDescent="0.25">
      <c r="B698" s="4"/>
    </row>
    <row r="699" spans="2:2" ht="15.75" x14ac:dyDescent="0.25">
      <c r="B699" s="4"/>
    </row>
    <row r="700" spans="2:2" ht="15.75" x14ac:dyDescent="0.25">
      <c r="B700" s="4"/>
    </row>
    <row r="701" spans="2:2" ht="15.75" x14ac:dyDescent="0.25">
      <c r="B701" s="4"/>
    </row>
    <row r="702" spans="2:2" ht="15.75" x14ac:dyDescent="0.25">
      <c r="B702" s="4"/>
    </row>
    <row r="703" spans="2:2" ht="15.75" x14ac:dyDescent="0.25">
      <c r="B703" s="4"/>
    </row>
    <row r="704" spans="2:2" ht="15.75" x14ac:dyDescent="0.25">
      <c r="B704" s="4"/>
    </row>
    <row r="705" spans="2:2" ht="15.75" x14ac:dyDescent="0.25">
      <c r="B705" s="4"/>
    </row>
    <row r="706" spans="2:2" ht="15.75" x14ac:dyDescent="0.25">
      <c r="B706" s="4"/>
    </row>
    <row r="707" spans="2:2" ht="15.75" x14ac:dyDescent="0.25">
      <c r="B707" s="4"/>
    </row>
    <row r="708" spans="2:2" ht="15.75" x14ac:dyDescent="0.25">
      <c r="B708" s="4"/>
    </row>
    <row r="709" spans="2:2" ht="15.75" x14ac:dyDescent="0.25">
      <c r="B709" s="4"/>
    </row>
    <row r="710" spans="2:2" ht="15.75" x14ac:dyDescent="0.25">
      <c r="B710" s="4"/>
    </row>
    <row r="711" spans="2:2" ht="15.75" x14ac:dyDescent="0.25">
      <c r="B711" s="4"/>
    </row>
    <row r="712" spans="2:2" ht="15.75" x14ac:dyDescent="0.25">
      <c r="B712" s="4"/>
    </row>
    <row r="713" spans="2:2" ht="15.75" x14ac:dyDescent="0.25">
      <c r="B713" s="4"/>
    </row>
    <row r="714" spans="2:2" ht="15.75" x14ac:dyDescent="0.25">
      <c r="B714" s="4"/>
    </row>
    <row r="715" spans="2:2" ht="15.75" x14ac:dyDescent="0.25">
      <c r="B715" s="4"/>
    </row>
    <row r="716" spans="2:2" ht="15.75" x14ac:dyDescent="0.25">
      <c r="B716" s="4"/>
    </row>
    <row r="717" spans="2:2" ht="15.75" x14ac:dyDescent="0.25">
      <c r="B717" s="4"/>
    </row>
    <row r="718" spans="2:2" ht="15.75" x14ac:dyDescent="0.25">
      <c r="B718" s="4"/>
    </row>
    <row r="719" spans="2:2" ht="15.75" x14ac:dyDescent="0.25">
      <c r="B719" s="4"/>
    </row>
    <row r="720" spans="2:2" ht="15.75" x14ac:dyDescent="0.25">
      <c r="B720" s="4"/>
    </row>
    <row r="721" spans="2:2" ht="15.75" x14ac:dyDescent="0.25">
      <c r="B721" s="4"/>
    </row>
    <row r="722" spans="2:2" ht="15.75" x14ac:dyDescent="0.25">
      <c r="B722" s="4"/>
    </row>
    <row r="723" spans="2:2" ht="15.75" x14ac:dyDescent="0.25">
      <c r="B723" s="4"/>
    </row>
    <row r="724" spans="2:2" ht="15.75" x14ac:dyDescent="0.25">
      <c r="B724" s="4"/>
    </row>
    <row r="725" spans="2:2" ht="15.75" x14ac:dyDescent="0.25">
      <c r="B725" s="4"/>
    </row>
    <row r="726" spans="2:2" ht="15.75" x14ac:dyDescent="0.25">
      <c r="B726" s="4"/>
    </row>
    <row r="727" spans="2:2" ht="15.75" x14ac:dyDescent="0.25">
      <c r="B727" s="4"/>
    </row>
    <row r="728" spans="2:2" ht="15.75" x14ac:dyDescent="0.25">
      <c r="B728" s="4"/>
    </row>
    <row r="729" spans="2:2" ht="15.75" x14ac:dyDescent="0.25">
      <c r="B729" s="4"/>
    </row>
    <row r="730" spans="2:2" ht="15.75" x14ac:dyDescent="0.25">
      <c r="B730" s="4"/>
    </row>
    <row r="731" spans="2:2" ht="15.75" x14ac:dyDescent="0.25">
      <c r="B731" s="4"/>
    </row>
    <row r="732" spans="2:2" ht="15.75" x14ac:dyDescent="0.25">
      <c r="B732" s="4"/>
    </row>
    <row r="733" spans="2:2" ht="15.75" x14ac:dyDescent="0.25">
      <c r="B733" s="4"/>
    </row>
    <row r="734" spans="2:2" ht="15.75" x14ac:dyDescent="0.25">
      <c r="B734" s="4"/>
    </row>
    <row r="735" spans="2:2" ht="15.75" x14ac:dyDescent="0.25">
      <c r="B735" s="4"/>
    </row>
    <row r="736" spans="2:2" ht="15.75" x14ac:dyDescent="0.25">
      <c r="B736" s="4"/>
    </row>
    <row r="737" spans="2:2" ht="15.75" x14ac:dyDescent="0.25">
      <c r="B737" s="4"/>
    </row>
    <row r="738" spans="2:2" ht="15.75" x14ac:dyDescent="0.25">
      <c r="B738" s="4"/>
    </row>
    <row r="739" spans="2:2" ht="15.75" x14ac:dyDescent="0.25">
      <c r="B739" s="4"/>
    </row>
    <row r="740" spans="2:2" ht="15.75" x14ac:dyDescent="0.25">
      <c r="B740" s="4"/>
    </row>
    <row r="741" spans="2:2" ht="15.75" x14ac:dyDescent="0.25">
      <c r="B741" s="4"/>
    </row>
    <row r="742" spans="2:2" ht="15.75" x14ac:dyDescent="0.25">
      <c r="B742" s="4"/>
    </row>
    <row r="743" spans="2:2" ht="15.75" x14ac:dyDescent="0.25">
      <c r="B743" s="4"/>
    </row>
    <row r="744" spans="2:2" ht="15.75" x14ac:dyDescent="0.25">
      <c r="B744" s="4"/>
    </row>
    <row r="745" spans="2:2" ht="15.75" x14ac:dyDescent="0.25">
      <c r="B745" s="4"/>
    </row>
    <row r="746" spans="2:2" ht="15.75" x14ac:dyDescent="0.25">
      <c r="B746" s="4"/>
    </row>
    <row r="747" spans="2:2" ht="15.75" x14ac:dyDescent="0.25">
      <c r="B747" s="4"/>
    </row>
    <row r="748" spans="2:2" ht="15.75" x14ac:dyDescent="0.25">
      <c r="B748" s="4"/>
    </row>
    <row r="749" spans="2:2" ht="15.75" x14ac:dyDescent="0.25">
      <c r="B749" s="4"/>
    </row>
    <row r="750" spans="2:2" ht="15.75" x14ac:dyDescent="0.25">
      <c r="B750" s="4"/>
    </row>
    <row r="751" spans="2:2" ht="15.75" x14ac:dyDescent="0.25">
      <c r="B751" s="4"/>
    </row>
    <row r="752" spans="2:2" ht="15.75" x14ac:dyDescent="0.25">
      <c r="B752" s="4"/>
    </row>
    <row r="753" spans="2:2" ht="15.75" x14ac:dyDescent="0.25">
      <c r="B753" s="4"/>
    </row>
    <row r="754" spans="2:2" ht="15.75" x14ac:dyDescent="0.25">
      <c r="B754" s="4"/>
    </row>
    <row r="755" spans="2:2" ht="15.75" x14ac:dyDescent="0.25">
      <c r="B755" s="4"/>
    </row>
    <row r="756" spans="2:2" ht="15.75" x14ac:dyDescent="0.25">
      <c r="B756" s="4"/>
    </row>
    <row r="757" spans="2:2" ht="15.75" x14ac:dyDescent="0.25">
      <c r="B757" s="4"/>
    </row>
    <row r="758" spans="2:2" ht="15.75" x14ac:dyDescent="0.25">
      <c r="B758" s="4"/>
    </row>
    <row r="759" spans="2:2" ht="15.75" x14ac:dyDescent="0.25">
      <c r="B759" s="4"/>
    </row>
    <row r="760" spans="2:2" ht="15.75" x14ac:dyDescent="0.25">
      <c r="B760" s="4"/>
    </row>
    <row r="761" spans="2:2" ht="15.75" x14ac:dyDescent="0.25">
      <c r="B761" s="4"/>
    </row>
    <row r="762" spans="2:2" ht="15.75" x14ac:dyDescent="0.25">
      <c r="B762" s="4"/>
    </row>
    <row r="763" spans="2:2" ht="15.75" x14ac:dyDescent="0.25">
      <c r="B763" s="4"/>
    </row>
    <row r="764" spans="2:2" ht="15.75" x14ac:dyDescent="0.25">
      <c r="B764" s="4"/>
    </row>
    <row r="765" spans="2:2" ht="15.75" x14ac:dyDescent="0.25">
      <c r="B765" s="4"/>
    </row>
    <row r="766" spans="2:2" ht="15.75" x14ac:dyDescent="0.25">
      <c r="B766" s="4"/>
    </row>
    <row r="767" spans="2:2" ht="15.75" x14ac:dyDescent="0.25">
      <c r="B767" s="4"/>
    </row>
    <row r="768" spans="2:2" ht="15.75" x14ac:dyDescent="0.25">
      <c r="B768" s="4"/>
    </row>
    <row r="769" spans="2:2" ht="15.75" x14ac:dyDescent="0.25">
      <c r="B769" s="4"/>
    </row>
    <row r="770" spans="2:2" ht="15.75" x14ac:dyDescent="0.25">
      <c r="B770" s="4"/>
    </row>
    <row r="771" spans="2:2" ht="15.75" x14ac:dyDescent="0.25">
      <c r="B771" s="4"/>
    </row>
    <row r="772" spans="2:2" ht="15.75" x14ac:dyDescent="0.25">
      <c r="B772" s="4"/>
    </row>
    <row r="773" spans="2:2" ht="15.75" x14ac:dyDescent="0.25">
      <c r="B773" s="4"/>
    </row>
    <row r="774" spans="2:2" ht="15.75" x14ac:dyDescent="0.25">
      <c r="B774" s="4"/>
    </row>
    <row r="775" spans="2:2" ht="15.75" x14ac:dyDescent="0.25">
      <c r="B775" s="4"/>
    </row>
    <row r="776" spans="2:2" ht="15.75" x14ac:dyDescent="0.25">
      <c r="B776" s="4"/>
    </row>
    <row r="777" spans="2:2" ht="15.75" x14ac:dyDescent="0.25">
      <c r="B777" s="4"/>
    </row>
    <row r="778" spans="2:2" ht="15.75" x14ac:dyDescent="0.25">
      <c r="B778" s="4"/>
    </row>
    <row r="779" spans="2:2" ht="15.75" x14ac:dyDescent="0.25">
      <c r="B779" s="4"/>
    </row>
    <row r="780" spans="2:2" ht="15.75" x14ac:dyDescent="0.25">
      <c r="B780" s="4"/>
    </row>
    <row r="781" spans="2:2" ht="15.75" x14ac:dyDescent="0.25">
      <c r="B781" s="4"/>
    </row>
    <row r="782" spans="2:2" ht="15.75" x14ac:dyDescent="0.25">
      <c r="B782" s="4"/>
    </row>
    <row r="783" spans="2:2" ht="15.75" x14ac:dyDescent="0.25">
      <c r="B783" s="4"/>
    </row>
    <row r="784" spans="2:2" ht="15.75" x14ac:dyDescent="0.25">
      <c r="B784" s="4"/>
    </row>
    <row r="785" spans="2:2" ht="15.75" x14ac:dyDescent="0.25">
      <c r="B785" s="4"/>
    </row>
    <row r="786" spans="2:2" ht="15.75" x14ac:dyDescent="0.25">
      <c r="B786" s="4"/>
    </row>
    <row r="787" spans="2:2" ht="15.75" x14ac:dyDescent="0.25">
      <c r="B787" s="4"/>
    </row>
    <row r="788" spans="2:2" ht="15.75" x14ac:dyDescent="0.25">
      <c r="B788" s="4"/>
    </row>
    <row r="789" spans="2:2" ht="15.75" x14ac:dyDescent="0.25">
      <c r="B789" s="4"/>
    </row>
    <row r="790" spans="2:2" ht="15.75" x14ac:dyDescent="0.25">
      <c r="B790" s="4"/>
    </row>
    <row r="791" spans="2:2" ht="15.75" x14ac:dyDescent="0.25">
      <c r="B791" s="4"/>
    </row>
    <row r="792" spans="2:2" ht="15.75" x14ac:dyDescent="0.25">
      <c r="B792" s="4"/>
    </row>
    <row r="793" spans="2:2" ht="15.75" x14ac:dyDescent="0.25">
      <c r="B793" s="4"/>
    </row>
    <row r="794" spans="2:2" ht="15.75" x14ac:dyDescent="0.25">
      <c r="B794" s="4"/>
    </row>
    <row r="795" spans="2:2" ht="15.75" x14ac:dyDescent="0.25">
      <c r="B795" s="4"/>
    </row>
    <row r="796" spans="2:2" ht="15.75" x14ac:dyDescent="0.25">
      <c r="B796" s="4"/>
    </row>
    <row r="797" spans="2:2" ht="15.75" x14ac:dyDescent="0.25">
      <c r="B797" s="4"/>
    </row>
    <row r="798" spans="2:2" ht="15.75" x14ac:dyDescent="0.25">
      <c r="B798" s="4"/>
    </row>
    <row r="799" spans="2:2" ht="15.75" x14ac:dyDescent="0.25">
      <c r="B799" s="4"/>
    </row>
    <row r="800" spans="2:2" ht="15.75" x14ac:dyDescent="0.25">
      <c r="B800" s="4"/>
    </row>
    <row r="801" spans="2:2" ht="15.75" x14ac:dyDescent="0.25">
      <c r="B801" s="4"/>
    </row>
    <row r="802" spans="2:2" ht="15.75" x14ac:dyDescent="0.25">
      <c r="B802" s="4"/>
    </row>
    <row r="803" spans="2:2" ht="15.75" x14ac:dyDescent="0.25">
      <c r="B803" s="4"/>
    </row>
    <row r="804" spans="2:2" ht="15.75" x14ac:dyDescent="0.25">
      <c r="B804" s="4"/>
    </row>
    <row r="805" spans="2:2" ht="15.75" x14ac:dyDescent="0.25">
      <c r="B805" s="4"/>
    </row>
    <row r="806" spans="2:2" ht="15.75" x14ac:dyDescent="0.25">
      <c r="B806" s="4"/>
    </row>
    <row r="807" spans="2:2" ht="15.75" x14ac:dyDescent="0.25">
      <c r="B807" s="4"/>
    </row>
    <row r="808" spans="2:2" ht="15.75" x14ac:dyDescent="0.25">
      <c r="B808" s="4"/>
    </row>
    <row r="809" spans="2:2" ht="15.75" x14ac:dyDescent="0.25">
      <c r="B809" s="4"/>
    </row>
    <row r="810" spans="2:2" ht="15.75" x14ac:dyDescent="0.25">
      <c r="B810" s="4"/>
    </row>
    <row r="811" spans="2:2" ht="15.75" x14ac:dyDescent="0.25">
      <c r="B811" s="4"/>
    </row>
    <row r="812" spans="2:2" ht="15.75" x14ac:dyDescent="0.25">
      <c r="B812" s="4"/>
    </row>
    <row r="813" spans="2:2" ht="15.75" x14ac:dyDescent="0.25">
      <c r="B813" s="4"/>
    </row>
    <row r="814" spans="2:2" ht="15.75" x14ac:dyDescent="0.25">
      <c r="B814" s="4"/>
    </row>
    <row r="815" spans="2:2" ht="15.75" x14ac:dyDescent="0.25">
      <c r="B815" s="4"/>
    </row>
    <row r="816" spans="2:2" ht="15.75" x14ac:dyDescent="0.25">
      <c r="B816" s="4"/>
    </row>
    <row r="817" spans="2:2" ht="15.75" x14ac:dyDescent="0.25">
      <c r="B817" s="4"/>
    </row>
    <row r="818" spans="2:2" ht="15.75" x14ac:dyDescent="0.25">
      <c r="B818" s="4"/>
    </row>
    <row r="819" spans="2:2" ht="15.75" x14ac:dyDescent="0.25">
      <c r="B819" s="4"/>
    </row>
    <row r="820" spans="2:2" ht="15.75" x14ac:dyDescent="0.25">
      <c r="B820" s="4"/>
    </row>
    <row r="821" spans="2:2" ht="15.75" x14ac:dyDescent="0.25">
      <c r="B821" s="4"/>
    </row>
    <row r="822" spans="2:2" ht="15.75" x14ac:dyDescent="0.25">
      <c r="B822" s="4"/>
    </row>
    <row r="823" spans="2:2" ht="15.75" x14ac:dyDescent="0.25">
      <c r="B823" s="4"/>
    </row>
    <row r="824" spans="2:2" ht="15.75" x14ac:dyDescent="0.25">
      <c r="B824" s="4"/>
    </row>
    <row r="825" spans="2:2" ht="15.75" x14ac:dyDescent="0.25">
      <c r="B825" s="4"/>
    </row>
    <row r="826" spans="2:2" ht="15.75" x14ac:dyDescent="0.25">
      <c r="B826" s="4"/>
    </row>
    <row r="827" spans="2:2" ht="15.75" x14ac:dyDescent="0.25">
      <c r="B827" s="4"/>
    </row>
    <row r="828" spans="2:2" ht="15.75" x14ac:dyDescent="0.25">
      <c r="B828" s="4"/>
    </row>
    <row r="829" spans="2:2" ht="15.75" x14ac:dyDescent="0.25">
      <c r="B829" s="4"/>
    </row>
    <row r="830" spans="2:2" ht="15.75" x14ac:dyDescent="0.25">
      <c r="B830" s="4"/>
    </row>
    <row r="831" spans="2:2" ht="15.75" x14ac:dyDescent="0.25">
      <c r="B831" s="4"/>
    </row>
    <row r="832" spans="2:2" ht="15.75" x14ac:dyDescent="0.25">
      <c r="B832" s="4"/>
    </row>
    <row r="833" spans="2:2" ht="15.75" x14ac:dyDescent="0.25">
      <c r="B833" s="4"/>
    </row>
    <row r="834" spans="2:2" ht="15.75" x14ac:dyDescent="0.25">
      <c r="B834" s="4"/>
    </row>
    <row r="835" spans="2:2" ht="15.75" x14ac:dyDescent="0.25">
      <c r="B835" s="4"/>
    </row>
    <row r="836" spans="2:2" ht="15.75" x14ac:dyDescent="0.25">
      <c r="B836" s="4"/>
    </row>
    <row r="837" spans="2:2" ht="15.75" x14ac:dyDescent="0.25">
      <c r="B837" s="4"/>
    </row>
    <row r="838" spans="2:2" ht="15.75" x14ac:dyDescent="0.25">
      <c r="B838" s="4"/>
    </row>
    <row r="839" spans="2:2" ht="15.75" x14ac:dyDescent="0.25">
      <c r="B839" s="4"/>
    </row>
    <row r="840" spans="2:2" ht="15.75" x14ac:dyDescent="0.25">
      <c r="B840" s="4"/>
    </row>
    <row r="841" spans="2:2" ht="15.75" x14ac:dyDescent="0.25">
      <c r="B841" s="4"/>
    </row>
    <row r="842" spans="2:2" ht="15.75" x14ac:dyDescent="0.25">
      <c r="B842" s="4"/>
    </row>
    <row r="843" spans="2:2" ht="15.75" x14ac:dyDescent="0.25">
      <c r="B843" s="4"/>
    </row>
    <row r="844" spans="2:2" ht="15.75" x14ac:dyDescent="0.25">
      <c r="B844" s="4"/>
    </row>
    <row r="845" spans="2:2" ht="15.75" x14ac:dyDescent="0.25">
      <c r="B845" s="4"/>
    </row>
    <row r="846" spans="2:2" ht="15.75" x14ac:dyDescent="0.25">
      <c r="B846" s="4"/>
    </row>
    <row r="847" spans="2:2" ht="15.75" x14ac:dyDescent="0.25">
      <c r="B847" s="4"/>
    </row>
    <row r="848" spans="2:2" ht="15.75" x14ac:dyDescent="0.25">
      <c r="B848" s="4"/>
    </row>
    <row r="849" spans="2:2" ht="15.75" x14ac:dyDescent="0.25">
      <c r="B849" s="4"/>
    </row>
    <row r="850" spans="2:2" ht="15.75" x14ac:dyDescent="0.25">
      <c r="B850" s="4"/>
    </row>
    <row r="851" spans="2:2" ht="15.75" x14ac:dyDescent="0.25">
      <c r="B851" s="4"/>
    </row>
    <row r="852" spans="2:2" ht="15.75" x14ac:dyDescent="0.25">
      <c r="B852" s="4"/>
    </row>
    <row r="853" spans="2:2" ht="15.75" x14ac:dyDescent="0.25">
      <c r="B853" s="4"/>
    </row>
    <row r="854" spans="2:2" ht="15.75" x14ac:dyDescent="0.25">
      <c r="B854" s="4"/>
    </row>
    <row r="855" spans="2:2" ht="15.75" x14ac:dyDescent="0.25">
      <c r="B855" s="4"/>
    </row>
    <row r="856" spans="2:2" ht="15.75" x14ac:dyDescent="0.25">
      <c r="B856" s="4"/>
    </row>
    <row r="857" spans="2:2" ht="15.75" x14ac:dyDescent="0.25">
      <c r="B857" s="4"/>
    </row>
    <row r="858" spans="2:2" ht="15.75" x14ac:dyDescent="0.25">
      <c r="B858" s="4"/>
    </row>
    <row r="859" spans="2:2" ht="15.75" x14ac:dyDescent="0.25">
      <c r="B859" s="4"/>
    </row>
    <row r="860" spans="2:2" ht="15.75" x14ac:dyDescent="0.25">
      <c r="B860" s="4"/>
    </row>
    <row r="861" spans="2:2" ht="15.75" x14ac:dyDescent="0.25">
      <c r="B861" s="4"/>
    </row>
    <row r="862" spans="2:2" ht="15.75" x14ac:dyDescent="0.25">
      <c r="B862" s="4"/>
    </row>
    <row r="863" spans="2:2" ht="15.75" x14ac:dyDescent="0.25">
      <c r="B863" s="4"/>
    </row>
    <row r="864" spans="2:2" ht="15.75" x14ac:dyDescent="0.25">
      <c r="B864" s="4"/>
    </row>
    <row r="865" spans="2:2" ht="15.75" x14ac:dyDescent="0.25">
      <c r="B865" s="4"/>
    </row>
    <row r="866" spans="2:2" ht="15.75" x14ac:dyDescent="0.25">
      <c r="B866" s="4"/>
    </row>
    <row r="867" spans="2:2" ht="15.75" x14ac:dyDescent="0.25">
      <c r="B867" s="4"/>
    </row>
    <row r="868" spans="2:2" ht="15.75" x14ac:dyDescent="0.25">
      <c r="B868" s="4"/>
    </row>
    <row r="869" spans="2:2" ht="15.75" x14ac:dyDescent="0.25">
      <c r="B869" s="4"/>
    </row>
    <row r="870" spans="2:2" ht="15.75" x14ac:dyDescent="0.25">
      <c r="B870" s="4"/>
    </row>
    <row r="871" spans="2:2" ht="15.75" x14ac:dyDescent="0.25">
      <c r="B871" s="4"/>
    </row>
    <row r="872" spans="2:2" ht="15.75" x14ac:dyDescent="0.25">
      <c r="B872" s="4"/>
    </row>
    <row r="873" spans="2:2" ht="15.75" x14ac:dyDescent="0.25">
      <c r="B873" s="4"/>
    </row>
    <row r="874" spans="2:2" ht="15.75" x14ac:dyDescent="0.25">
      <c r="B874" s="4"/>
    </row>
    <row r="875" spans="2:2" ht="15.75" x14ac:dyDescent="0.25">
      <c r="B875" s="4"/>
    </row>
    <row r="876" spans="2:2" ht="15.75" x14ac:dyDescent="0.25">
      <c r="B876" s="4"/>
    </row>
    <row r="877" spans="2:2" ht="15.75" x14ac:dyDescent="0.25">
      <c r="B877" s="4"/>
    </row>
    <row r="878" spans="2:2" ht="15.75" x14ac:dyDescent="0.25">
      <c r="B878" s="4"/>
    </row>
    <row r="879" spans="2:2" ht="15.75" x14ac:dyDescent="0.25">
      <c r="B879" s="4"/>
    </row>
    <row r="880" spans="2:2" ht="15.75" x14ac:dyDescent="0.25">
      <c r="B880" s="4"/>
    </row>
    <row r="881" spans="2:2" ht="15.75" x14ac:dyDescent="0.25">
      <c r="B881" s="4"/>
    </row>
    <row r="882" spans="2:2" ht="15.75" x14ac:dyDescent="0.25">
      <c r="B882" s="4"/>
    </row>
    <row r="883" spans="2:2" ht="15.75" x14ac:dyDescent="0.25">
      <c r="B883" s="4"/>
    </row>
    <row r="884" spans="2:2" ht="15.75" x14ac:dyDescent="0.25">
      <c r="B884" s="4"/>
    </row>
    <row r="885" spans="2:2" ht="15.75" x14ac:dyDescent="0.25">
      <c r="B885" s="4"/>
    </row>
    <row r="886" spans="2:2" ht="15.75" x14ac:dyDescent="0.25">
      <c r="B886" s="4"/>
    </row>
    <row r="887" spans="2:2" ht="15.75" x14ac:dyDescent="0.25">
      <c r="B887" s="4"/>
    </row>
    <row r="888" spans="2:2" ht="15.75" x14ac:dyDescent="0.25">
      <c r="B888" s="4"/>
    </row>
    <row r="889" spans="2:2" ht="15.75" x14ac:dyDescent="0.25">
      <c r="B889" s="4"/>
    </row>
    <row r="890" spans="2:2" ht="15.75" x14ac:dyDescent="0.25">
      <c r="B890" s="4"/>
    </row>
    <row r="891" spans="2:2" ht="15.75" x14ac:dyDescent="0.25">
      <c r="B891" s="4"/>
    </row>
    <row r="892" spans="2:2" ht="15.75" x14ac:dyDescent="0.25">
      <c r="B892" s="4"/>
    </row>
    <row r="893" spans="2:2" ht="15.75" x14ac:dyDescent="0.25">
      <c r="B893" s="4"/>
    </row>
    <row r="894" spans="2:2" ht="15.75" x14ac:dyDescent="0.25">
      <c r="B894" s="4"/>
    </row>
    <row r="895" spans="2:2" ht="15.75" x14ac:dyDescent="0.25">
      <c r="B895" s="4"/>
    </row>
    <row r="896" spans="2:2" ht="15.75" x14ac:dyDescent="0.25">
      <c r="B896" s="4"/>
    </row>
    <row r="897" spans="2:2" ht="15.75" x14ac:dyDescent="0.25">
      <c r="B897" s="4"/>
    </row>
    <row r="898" spans="2:2" ht="15.75" x14ac:dyDescent="0.25">
      <c r="B898" s="4"/>
    </row>
    <row r="899" spans="2:2" ht="15.75" x14ac:dyDescent="0.25">
      <c r="B899" s="4"/>
    </row>
    <row r="900" spans="2:2" ht="15.75" x14ac:dyDescent="0.25">
      <c r="B900" s="4"/>
    </row>
    <row r="901" spans="2:2" ht="15.75" x14ac:dyDescent="0.25">
      <c r="B901" s="4"/>
    </row>
    <row r="902" spans="2:2" ht="15.75" x14ac:dyDescent="0.25">
      <c r="B902" s="4"/>
    </row>
    <row r="903" spans="2:2" ht="15.75" x14ac:dyDescent="0.25">
      <c r="B903" s="4"/>
    </row>
    <row r="904" spans="2:2" ht="15.75" x14ac:dyDescent="0.25">
      <c r="B904" s="4"/>
    </row>
    <row r="905" spans="2:2" ht="15.75" x14ac:dyDescent="0.25">
      <c r="B905" s="4"/>
    </row>
    <row r="906" spans="2:2" ht="15.75" x14ac:dyDescent="0.25">
      <c r="B906" s="4"/>
    </row>
    <row r="907" spans="2:2" ht="15.75" x14ac:dyDescent="0.25">
      <c r="B907" s="4"/>
    </row>
    <row r="908" spans="2:2" ht="15.75" x14ac:dyDescent="0.25">
      <c r="B908" s="4"/>
    </row>
    <row r="909" spans="2:2" ht="15.75" x14ac:dyDescent="0.25">
      <c r="B909" s="4"/>
    </row>
    <row r="910" spans="2:2" ht="15.75" x14ac:dyDescent="0.25">
      <c r="B910" s="4"/>
    </row>
    <row r="911" spans="2:2" ht="15.75" x14ac:dyDescent="0.25">
      <c r="B911" s="4"/>
    </row>
    <row r="912" spans="2:2" ht="15.75" x14ac:dyDescent="0.25">
      <c r="B912" s="4"/>
    </row>
    <row r="913" spans="2:2" ht="15.75" x14ac:dyDescent="0.25">
      <c r="B913" s="4"/>
    </row>
    <row r="914" spans="2:2" ht="15.75" x14ac:dyDescent="0.25">
      <c r="B914" s="4"/>
    </row>
    <row r="915" spans="2:2" ht="15.75" x14ac:dyDescent="0.25">
      <c r="B915" s="4"/>
    </row>
    <row r="916" spans="2:2" ht="15.75" x14ac:dyDescent="0.25">
      <c r="B916" s="4"/>
    </row>
    <row r="917" spans="2:2" ht="15.75" x14ac:dyDescent="0.25">
      <c r="B917" s="4"/>
    </row>
    <row r="918" spans="2:2" ht="15.75" x14ac:dyDescent="0.25">
      <c r="B918" s="4"/>
    </row>
    <row r="919" spans="2:2" ht="15.75" x14ac:dyDescent="0.25">
      <c r="B919" s="4"/>
    </row>
    <row r="920" spans="2:2" ht="15.75" x14ac:dyDescent="0.25">
      <c r="B920" s="4"/>
    </row>
    <row r="921" spans="2:2" ht="15.75" x14ac:dyDescent="0.25">
      <c r="B921" s="4"/>
    </row>
    <row r="922" spans="2:2" ht="15.75" x14ac:dyDescent="0.25">
      <c r="B922" s="4"/>
    </row>
    <row r="923" spans="2:2" ht="15.75" x14ac:dyDescent="0.25">
      <c r="B923" s="4"/>
    </row>
    <row r="924" spans="2:2" ht="15.75" x14ac:dyDescent="0.25">
      <c r="B924" s="4"/>
    </row>
    <row r="925" spans="2:2" ht="15.75" x14ac:dyDescent="0.25">
      <c r="B925" s="4"/>
    </row>
    <row r="926" spans="2:2" ht="15.75" x14ac:dyDescent="0.25">
      <c r="B926" s="4"/>
    </row>
    <row r="927" spans="2:2" ht="15.75" x14ac:dyDescent="0.25">
      <c r="B927" s="4"/>
    </row>
    <row r="928" spans="2:2" ht="15.75" x14ac:dyDescent="0.25">
      <c r="B928" s="4"/>
    </row>
    <row r="929" spans="2:2" ht="15.75" x14ac:dyDescent="0.25">
      <c r="B929" s="4"/>
    </row>
    <row r="930" spans="2:2" ht="15.75" x14ac:dyDescent="0.25">
      <c r="B930" s="4"/>
    </row>
    <row r="931" spans="2:2" ht="15.75" x14ac:dyDescent="0.25">
      <c r="B931" s="4"/>
    </row>
    <row r="932" spans="2:2" ht="15.75" x14ac:dyDescent="0.25">
      <c r="B932" s="4"/>
    </row>
    <row r="933" spans="2:2" ht="15.75" x14ac:dyDescent="0.25">
      <c r="B933" s="4"/>
    </row>
    <row r="934" spans="2:2" ht="15.75" x14ac:dyDescent="0.25">
      <c r="B934" s="4"/>
    </row>
    <row r="935" spans="2:2" ht="15.75" x14ac:dyDescent="0.25">
      <c r="B935" s="4"/>
    </row>
    <row r="936" spans="2:2" ht="15.75" x14ac:dyDescent="0.25">
      <c r="B936" s="4"/>
    </row>
    <row r="937" spans="2:2" ht="15.75" x14ac:dyDescent="0.25">
      <c r="B937" s="4"/>
    </row>
    <row r="938" spans="2:2" ht="15.75" x14ac:dyDescent="0.25">
      <c r="B938" s="4"/>
    </row>
    <row r="939" spans="2:2" ht="15.75" x14ac:dyDescent="0.25">
      <c r="B939" s="4"/>
    </row>
    <row r="940" spans="2:2" ht="15.75" x14ac:dyDescent="0.25">
      <c r="B940" s="4"/>
    </row>
    <row r="941" spans="2:2" ht="15.75" x14ac:dyDescent="0.25">
      <c r="B941" s="4"/>
    </row>
    <row r="942" spans="2:2" ht="15.75" x14ac:dyDescent="0.25">
      <c r="B942" s="4"/>
    </row>
    <row r="943" spans="2:2" ht="15.75" x14ac:dyDescent="0.25">
      <c r="B943" s="4"/>
    </row>
    <row r="944" spans="2:2" ht="15.75" x14ac:dyDescent="0.25">
      <c r="B944" s="4"/>
    </row>
    <row r="945" spans="2:2" ht="15.75" x14ac:dyDescent="0.25">
      <c r="B945" s="4"/>
    </row>
    <row r="946" spans="2:2" ht="15.75" x14ac:dyDescent="0.25">
      <c r="B946" s="4"/>
    </row>
    <row r="947" spans="2:2" ht="15.75" x14ac:dyDescent="0.25">
      <c r="B947" s="4"/>
    </row>
    <row r="948" spans="2:2" ht="15.75" x14ac:dyDescent="0.25">
      <c r="B948" s="4"/>
    </row>
    <row r="949" spans="2:2" ht="15.75" x14ac:dyDescent="0.25">
      <c r="B949" s="4"/>
    </row>
    <row r="950" spans="2:2" ht="15.75" x14ac:dyDescent="0.25">
      <c r="B950" s="4"/>
    </row>
    <row r="951" spans="2:2" ht="15.75" x14ac:dyDescent="0.25">
      <c r="B951" s="4"/>
    </row>
    <row r="952" spans="2:2" ht="15.75" x14ac:dyDescent="0.25">
      <c r="B952" s="4"/>
    </row>
    <row r="953" spans="2:2" ht="15.75" x14ac:dyDescent="0.25">
      <c r="B953" s="4"/>
    </row>
    <row r="954" spans="2:2" ht="15.75" x14ac:dyDescent="0.25">
      <c r="B954" s="4"/>
    </row>
    <row r="955" spans="2:2" ht="15.75" x14ac:dyDescent="0.25">
      <c r="B955" s="4"/>
    </row>
    <row r="956" spans="2:2" ht="15.75" x14ac:dyDescent="0.25">
      <c r="B956" s="4"/>
    </row>
    <row r="957" spans="2:2" ht="15.75" x14ac:dyDescent="0.25">
      <c r="B957" s="4"/>
    </row>
    <row r="958" spans="2:2" ht="15.75" x14ac:dyDescent="0.25">
      <c r="B958" s="4"/>
    </row>
    <row r="959" spans="2:2" ht="15.75" x14ac:dyDescent="0.25">
      <c r="B959" s="4"/>
    </row>
    <row r="960" spans="2:2" ht="15.75" x14ac:dyDescent="0.25">
      <c r="B960" s="4"/>
    </row>
    <row r="961" spans="2:2" ht="15.75" x14ac:dyDescent="0.25">
      <c r="B961" s="4"/>
    </row>
    <row r="962" spans="2:2" ht="15.75" x14ac:dyDescent="0.25">
      <c r="B962" s="4"/>
    </row>
    <row r="963" spans="2:2" ht="15.75" x14ac:dyDescent="0.25">
      <c r="B963" s="4"/>
    </row>
    <row r="964" spans="2:2" ht="15.75" x14ac:dyDescent="0.25">
      <c r="B964" s="4"/>
    </row>
    <row r="965" spans="2:2" ht="15.75" x14ac:dyDescent="0.25">
      <c r="B965" s="4"/>
    </row>
    <row r="966" spans="2:2" ht="15.75" x14ac:dyDescent="0.25">
      <c r="B966" s="4"/>
    </row>
    <row r="967" spans="2:2" ht="15.75" x14ac:dyDescent="0.25">
      <c r="B967" s="4"/>
    </row>
    <row r="968" spans="2:2" ht="15.75" x14ac:dyDescent="0.25">
      <c r="B968" s="4"/>
    </row>
    <row r="969" spans="2:2" ht="15.75" x14ac:dyDescent="0.25">
      <c r="B969" s="4"/>
    </row>
    <row r="970" spans="2:2" ht="15.75" x14ac:dyDescent="0.25">
      <c r="B970" s="4"/>
    </row>
    <row r="971" spans="2:2" ht="15.75" x14ac:dyDescent="0.25">
      <c r="B971" s="4"/>
    </row>
    <row r="972" spans="2:2" ht="15.75" x14ac:dyDescent="0.25">
      <c r="B972" s="4"/>
    </row>
    <row r="973" spans="2:2" ht="15.75" x14ac:dyDescent="0.25">
      <c r="B973" s="4"/>
    </row>
    <row r="974" spans="2:2" ht="15.75" x14ac:dyDescent="0.25">
      <c r="B974" s="4"/>
    </row>
    <row r="975" spans="2:2" ht="15.75" x14ac:dyDescent="0.25">
      <c r="B975" s="4"/>
    </row>
    <row r="976" spans="2:2" ht="15.75" x14ac:dyDescent="0.25">
      <c r="B976" s="4"/>
    </row>
    <row r="977" spans="2:2" ht="15.75" x14ac:dyDescent="0.25">
      <c r="B977" s="4"/>
    </row>
    <row r="978" spans="2:2" ht="15.75" x14ac:dyDescent="0.25">
      <c r="B978" s="4"/>
    </row>
    <row r="979" spans="2:2" ht="15.75" x14ac:dyDescent="0.25">
      <c r="B979" s="4"/>
    </row>
    <row r="980" spans="2:2" ht="15.75" x14ac:dyDescent="0.25">
      <c r="B980" s="4"/>
    </row>
    <row r="981" spans="2:2" ht="15.75" x14ac:dyDescent="0.25">
      <c r="B981" s="4"/>
    </row>
    <row r="982" spans="2:2" ht="15.75" x14ac:dyDescent="0.25">
      <c r="B982" s="4"/>
    </row>
    <row r="983" spans="2:2" ht="15.75" x14ac:dyDescent="0.25">
      <c r="B983" s="4"/>
    </row>
    <row r="984" spans="2:2" ht="15.75" x14ac:dyDescent="0.25">
      <c r="B984" s="4"/>
    </row>
    <row r="985" spans="2:2" ht="15.75" x14ac:dyDescent="0.25">
      <c r="B985" s="4"/>
    </row>
    <row r="986" spans="2:2" ht="15.75" x14ac:dyDescent="0.25">
      <c r="B986" s="4"/>
    </row>
    <row r="987" spans="2:2" ht="15.75" x14ac:dyDescent="0.25">
      <c r="B987" s="4"/>
    </row>
    <row r="988" spans="2:2" ht="15.75" x14ac:dyDescent="0.25">
      <c r="B988" s="4"/>
    </row>
    <row r="989" spans="2:2" ht="15.75" x14ac:dyDescent="0.25">
      <c r="B989" s="4"/>
    </row>
    <row r="990" spans="2:2" ht="15.75" x14ac:dyDescent="0.25">
      <c r="B990" s="4"/>
    </row>
    <row r="991" spans="2:2" ht="15.75" x14ac:dyDescent="0.25">
      <c r="B991" s="4"/>
    </row>
    <row r="992" spans="2:2" ht="15.75" x14ac:dyDescent="0.25">
      <c r="B992" s="4"/>
    </row>
    <row r="993" spans="2:2" ht="15.75" x14ac:dyDescent="0.25">
      <c r="B993" s="4"/>
    </row>
    <row r="994" spans="2:2" ht="15.75" x14ac:dyDescent="0.25">
      <c r="B994" s="4"/>
    </row>
    <row r="995" spans="2:2" ht="15.75" x14ac:dyDescent="0.25">
      <c r="B995" s="4"/>
    </row>
    <row r="996" spans="2:2" ht="15.75" x14ac:dyDescent="0.25">
      <c r="B996" s="4"/>
    </row>
    <row r="997" spans="2:2" ht="15.75" x14ac:dyDescent="0.25">
      <c r="B997" s="4"/>
    </row>
    <row r="998" spans="2:2" ht="15.75" x14ac:dyDescent="0.25">
      <c r="B998" s="4"/>
    </row>
    <row r="999" spans="2:2" ht="15.75" x14ac:dyDescent="0.25">
      <c r="B999" s="4"/>
    </row>
    <row r="1000" spans="2:2" ht="15.75" x14ac:dyDescent="0.25">
      <c r="B1000" s="4"/>
    </row>
    <row r="1001" spans="2:2" ht="15.75" x14ac:dyDescent="0.25">
      <c r="B1001" s="4"/>
    </row>
  </sheetData>
  <mergeCells count="2">
    <mergeCell ref="A2:C2"/>
    <mergeCell ref="A4:A7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topLeftCell="B1" zoomScale="85" zoomScaleNormal="85" workbookViewId="0">
      <selection activeCell="C3" sqref="C3"/>
    </sheetView>
  </sheetViews>
  <sheetFormatPr defaultColWidth="11.25" defaultRowHeight="15" customHeight="1" x14ac:dyDescent="0.25"/>
  <cols>
    <col min="2" max="2" width="20.75" customWidth="1"/>
    <col min="3" max="3" width="54.875" customWidth="1"/>
    <col min="4" max="4" width="69.875" customWidth="1"/>
  </cols>
  <sheetData>
    <row r="1" spans="1:4" ht="34.9" customHeight="1" x14ac:dyDescent="0.25"/>
    <row r="2" spans="1:4" ht="15.75" x14ac:dyDescent="0.25">
      <c r="A2" s="33" t="s">
        <v>0</v>
      </c>
      <c r="B2" s="34"/>
      <c r="C2" s="34"/>
      <c r="D2" s="1"/>
    </row>
    <row r="3" spans="1:4" ht="31.5" x14ac:dyDescent="0.25">
      <c r="A3" s="2" t="s">
        <v>1</v>
      </c>
      <c r="B3" s="17" t="s">
        <v>2</v>
      </c>
      <c r="C3" s="60" t="s">
        <v>4875</v>
      </c>
      <c r="D3" s="21" t="s">
        <v>4547</v>
      </c>
    </row>
    <row r="4" spans="1:4" ht="63" x14ac:dyDescent="0.25">
      <c r="A4" s="43" t="s">
        <v>3085</v>
      </c>
      <c r="B4" s="17">
        <v>901110000101</v>
      </c>
      <c r="C4" s="19" t="s">
        <v>3086</v>
      </c>
      <c r="D4" s="19" t="s">
        <v>3087</v>
      </c>
    </row>
    <row r="5" spans="1:4" ht="15.75" x14ac:dyDescent="0.25">
      <c r="A5" s="34"/>
      <c r="B5" s="17">
        <v>901110000999</v>
      </c>
      <c r="C5" s="19" t="s">
        <v>3088</v>
      </c>
      <c r="D5" s="19" t="s">
        <v>3089</v>
      </c>
    </row>
    <row r="6" spans="1:4" ht="63" x14ac:dyDescent="0.25">
      <c r="A6" s="34"/>
      <c r="B6" s="17">
        <v>901120000101</v>
      </c>
      <c r="C6" s="19" t="s">
        <v>3090</v>
      </c>
      <c r="D6" s="19" t="s">
        <v>3091</v>
      </c>
    </row>
    <row r="7" spans="1:4" ht="31.5" x14ac:dyDescent="0.25">
      <c r="A7" s="34"/>
      <c r="B7" s="17">
        <v>901120000999</v>
      </c>
      <c r="C7" s="19" t="s">
        <v>3092</v>
      </c>
      <c r="D7" s="19" t="s">
        <v>3093</v>
      </c>
    </row>
    <row r="8" spans="1:4" ht="15.75" x14ac:dyDescent="0.25">
      <c r="A8" s="34"/>
      <c r="B8" s="17">
        <v>1212999600999</v>
      </c>
      <c r="C8" s="19" t="s">
        <v>3094</v>
      </c>
      <c r="D8" s="19" t="s">
        <v>3095</v>
      </c>
    </row>
    <row r="9" spans="1:4" ht="31.5" x14ac:dyDescent="0.25">
      <c r="A9" s="34"/>
      <c r="B9" s="17">
        <v>1212999990108</v>
      </c>
      <c r="C9" s="19" t="s">
        <v>3096</v>
      </c>
      <c r="D9" s="19" t="s">
        <v>3097</v>
      </c>
    </row>
    <row r="10" spans="1:4" ht="78.75" x14ac:dyDescent="0.25">
      <c r="A10" s="34"/>
      <c r="B10" s="17">
        <v>1212999990109</v>
      </c>
      <c r="C10" s="19" t="s">
        <v>3098</v>
      </c>
      <c r="D10" s="19" t="s">
        <v>3099</v>
      </c>
    </row>
    <row r="11" spans="1:4" ht="78.75" x14ac:dyDescent="0.25">
      <c r="A11" s="34"/>
      <c r="B11" s="17">
        <v>1801000000101</v>
      </c>
      <c r="C11" s="19" t="s">
        <v>3100</v>
      </c>
      <c r="D11" s="19" t="s">
        <v>3101</v>
      </c>
    </row>
    <row r="12" spans="1:4" ht="15.75" x14ac:dyDescent="0.25">
      <c r="A12" s="34"/>
      <c r="B12" s="17">
        <v>1801000000999</v>
      </c>
      <c r="C12" s="19" t="s">
        <v>3102</v>
      </c>
      <c r="D12" s="19" t="s">
        <v>3103</v>
      </c>
    </row>
    <row r="13" spans="1:4" ht="15.75" x14ac:dyDescent="0.25">
      <c r="A13" s="1"/>
      <c r="B13" s="3"/>
      <c r="C13" s="1"/>
      <c r="D13" s="1"/>
    </row>
    <row r="14" spans="1:4" ht="15.75" x14ac:dyDescent="0.25">
      <c r="A14" s="1"/>
      <c r="B14" s="3"/>
      <c r="C14" s="1"/>
      <c r="D14" s="1"/>
    </row>
    <row r="15" spans="1:4" ht="15.75" x14ac:dyDescent="0.25">
      <c r="A15" s="1"/>
      <c r="B15" s="3"/>
      <c r="C15" s="1"/>
      <c r="D15" s="1"/>
    </row>
    <row r="16" spans="1:4" ht="15.75" x14ac:dyDescent="0.25">
      <c r="A16" s="1"/>
      <c r="B16" s="3"/>
      <c r="C16" s="1"/>
      <c r="D16" s="1"/>
    </row>
    <row r="17" spans="1:4" ht="15.75" x14ac:dyDescent="0.25">
      <c r="A17" s="1"/>
      <c r="B17" s="3"/>
      <c r="C17" s="1"/>
      <c r="D17" s="1"/>
    </row>
    <row r="18" spans="1:4" ht="15.75" x14ac:dyDescent="0.25">
      <c r="A18" s="1"/>
      <c r="B18" s="3"/>
      <c r="C18" s="1"/>
      <c r="D18" s="1"/>
    </row>
    <row r="19" spans="1:4" ht="15.75" x14ac:dyDescent="0.25">
      <c r="A19" s="1"/>
      <c r="B19" s="3"/>
      <c r="C19" s="1"/>
      <c r="D19" s="1"/>
    </row>
    <row r="20" spans="1:4" ht="15.75" x14ac:dyDescent="0.25">
      <c r="A20" s="1"/>
      <c r="B20" s="3"/>
      <c r="C20" s="1"/>
      <c r="D20" s="1"/>
    </row>
    <row r="21" spans="1:4" ht="15.75" x14ac:dyDescent="0.25">
      <c r="A21" s="1"/>
      <c r="B21" s="3"/>
      <c r="C21" s="1"/>
      <c r="D21" s="1"/>
    </row>
    <row r="22" spans="1:4" ht="15.75" x14ac:dyDescent="0.25">
      <c r="A22" s="1"/>
      <c r="B22" s="3"/>
      <c r="C22" s="1"/>
      <c r="D22" s="1"/>
    </row>
    <row r="23" spans="1:4" ht="15.75" x14ac:dyDescent="0.25">
      <c r="A23" s="1"/>
      <c r="B23" s="3"/>
      <c r="C23" s="1"/>
      <c r="D23" s="1"/>
    </row>
    <row r="24" spans="1:4" ht="15.75" x14ac:dyDescent="0.25">
      <c r="A24" s="1"/>
      <c r="B24" s="3"/>
      <c r="C24" s="1"/>
      <c r="D24" s="1"/>
    </row>
    <row r="25" spans="1:4" ht="15.75" x14ac:dyDescent="0.25">
      <c r="A25" s="1"/>
      <c r="B25" s="3"/>
      <c r="C25" s="1"/>
      <c r="D25" s="1"/>
    </row>
    <row r="26" spans="1:4" ht="15.75" x14ac:dyDescent="0.25">
      <c r="A26" s="1"/>
      <c r="B26" s="3"/>
      <c r="C26" s="1"/>
      <c r="D26" s="1"/>
    </row>
    <row r="27" spans="1:4" ht="15.75" x14ac:dyDescent="0.25">
      <c r="A27" s="1"/>
      <c r="B27" s="3"/>
      <c r="C27" s="1"/>
      <c r="D27" s="1"/>
    </row>
    <row r="28" spans="1:4" ht="15.75" x14ac:dyDescent="0.25">
      <c r="A28" s="1"/>
      <c r="B28" s="3"/>
      <c r="C28" s="1"/>
      <c r="D28" s="1"/>
    </row>
    <row r="29" spans="1:4" ht="15.75" x14ac:dyDescent="0.25">
      <c r="A29" s="1"/>
      <c r="B29" s="3"/>
      <c r="C29" s="1"/>
      <c r="D29" s="1"/>
    </row>
    <row r="30" spans="1:4" ht="15.75" x14ac:dyDescent="0.25">
      <c r="A30" s="1"/>
      <c r="B30" s="3"/>
      <c r="C30" s="1"/>
      <c r="D30" s="1"/>
    </row>
    <row r="31" spans="1:4" ht="15.75" x14ac:dyDescent="0.25">
      <c r="A31" s="1"/>
      <c r="B31" s="3"/>
      <c r="C31" s="1"/>
      <c r="D31" s="1"/>
    </row>
    <row r="32" spans="1:4" ht="15.75" x14ac:dyDescent="0.25">
      <c r="A32" s="1"/>
      <c r="B32" s="3"/>
      <c r="C32" s="1"/>
      <c r="D32" s="1"/>
    </row>
    <row r="33" spans="1:4" ht="15.75" x14ac:dyDescent="0.25">
      <c r="A33" s="1"/>
      <c r="B33" s="3"/>
      <c r="C33" s="1"/>
      <c r="D33" s="1"/>
    </row>
    <row r="34" spans="1:4" ht="15.75" x14ac:dyDescent="0.25">
      <c r="A34" s="1"/>
      <c r="B34" s="3"/>
      <c r="C34" s="1"/>
      <c r="D34" s="1"/>
    </row>
    <row r="35" spans="1:4" ht="15.75" x14ac:dyDescent="0.25">
      <c r="A35" s="1"/>
      <c r="B35" s="3"/>
      <c r="C35" s="1"/>
      <c r="D35" s="1"/>
    </row>
    <row r="36" spans="1:4" ht="15.75" x14ac:dyDescent="0.25">
      <c r="A36" s="1"/>
      <c r="B36" s="3"/>
      <c r="C36" s="1"/>
      <c r="D36" s="1"/>
    </row>
    <row r="37" spans="1:4" ht="15.75" x14ac:dyDescent="0.25">
      <c r="A37" s="1"/>
      <c r="B37" s="3"/>
      <c r="C37" s="1"/>
      <c r="D37" s="1"/>
    </row>
    <row r="38" spans="1:4" ht="15.75" x14ac:dyDescent="0.25">
      <c r="A38" s="1"/>
      <c r="B38" s="3"/>
      <c r="C38" s="1"/>
      <c r="D38" s="1"/>
    </row>
    <row r="39" spans="1:4" ht="15.75" x14ac:dyDescent="0.25">
      <c r="A39" s="1"/>
      <c r="B39" s="3"/>
      <c r="C39" s="1"/>
      <c r="D39" s="1"/>
    </row>
    <row r="40" spans="1:4" ht="15.75" x14ac:dyDescent="0.25">
      <c r="A40" s="1"/>
      <c r="B40" s="3"/>
      <c r="C40" s="1"/>
      <c r="D40" s="1"/>
    </row>
    <row r="41" spans="1:4" ht="15.75" x14ac:dyDescent="0.25">
      <c r="A41" s="1"/>
      <c r="B41" s="3"/>
      <c r="C41" s="1"/>
      <c r="D41" s="1"/>
    </row>
    <row r="42" spans="1:4" ht="15.75" x14ac:dyDescent="0.25">
      <c r="A42" s="1"/>
      <c r="B42" s="3"/>
      <c r="C42" s="1"/>
      <c r="D42" s="1"/>
    </row>
    <row r="43" spans="1:4" ht="15.75" x14ac:dyDescent="0.25">
      <c r="A43" s="1"/>
      <c r="B43" s="3"/>
      <c r="C43" s="1"/>
      <c r="D43" s="1"/>
    </row>
    <row r="44" spans="1:4" ht="15.75" x14ac:dyDescent="0.25">
      <c r="A44" s="1"/>
      <c r="B44" s="3"/>
      <c r="C44" s="1"/>
      <c r="D44" s="1"/>
    </row>
    <row r="45" spans="1:4" ht="15.75" x14ac:dyDescent="0.25">
      <c r="A45" s="1"/>
      <c r="B45" s="3"/>
      <c r="C45" s="1"/>
      <c r="D45" s="1"/>
    </row>
    <row r="46" spans="1:4" ht="15.75" x14ac:dyDescent="0.25">
      <c r="A46" s="1"/>
      <c r="B46" s="3"/>
      <c r="C46" s="1"/>
      <c r="D46" s="1"/>
    </row>
    <row r="47" spans="1:4" ht="15.75" x14ac:dyDescent="0.25">
      <c r="A47" s="1"/>
      <c r="B47" s="3"/>
      <c r="C47" s="1"/>
      <c r="D47" s="1"/>
    </row>
    <row r="48" spans="1:4" ht="15.75" x14ac:dyDescent="0.25">
      <c r="A48" s="1"/>
      <c r="B48" s="3"/>
      <c r="C48" s="1"/>
      <c r="D48" s="1"/>
    </row>
    <row r="49" spans="1:4" ht="15.75" x14ac:dyDescent="0.25">
      <c r="A49" s="1"/>
      <c r="B49" s="3"/>
      <c r="C49" s="1"/>
      <c r="D49" s="1"/>
    </row>
    <row r="50" spans="1:4" ht="15.75" x14ac:dyDescent="0.25">
      <c r="A50" s="1"/>
      <c r="B50" s="3"/>
      <c r="C50" s="1"/>
      <c r="D50" s="1"/>
    </row>
    <row r="51" spans="1:4" ht="15.75" x14ac:dyDescent="0.25">
      <c r="A51" s="1"/>
      <c r="B51" s="3"/>
      <c r="C51" s="1"/>
      <c r="D51" s="1"/>
    </row>
    <row r="52" spans="1:4" ht="15.75" x14ac:dyDescent="0.25">
      <c r="A52" s="1"/>
      <c r="B52" s="3"/>
      <c r="C52" s="1"/>
      <c r="D52" s="1"/>
    </row>
    <row r="53" spans="1:4" ht="15.75" x14ac:dyDescent="0.25">
      <c r="A53" s="1"/>
      <c r="B53" s="3"/>
      <c r="C53" s="1"/>
      <c r="D53" s="1"/>
    </row>
    <row r="54" spans="1:4" ht="15.75" x14ac:dyDescent="0.25">
      <c r="A54" s="1"/>
      <c r="B54" s="3"/>
      <c r="C54" s="1"/>
      <c r="D54" s="1"/>
    </row>
    <row r="55" spans="1:4" ht="15.75" x14ac:dyDescent="0.25">
      <c r="A55" s="1"/>
      <c r="B55" s="3"/>
      <c r="C55" s="1"/>
      <c r="D55" s="1"/>
    </row>
    <row r="56" spans="1:4" ht="15.75" x14ac:dyDescent="0.25">
      <c r="A56" s="1"/>
      <c r="B56" s="3"/>
      <c r="C56" s="1"/>
      <c r="D56" s="1"/>
    </row>
    <row r="57" spans="1:4" ht="15.75" x14ac:dyDescent="0.25">
      <c r="A57" s="1"/>
      <c r="B57" s="3"/>
      <c r="C57" s="1"/>
      <c r="D57" s="1"/>
    </row>
    <row r="58" spans="1:4" ht="15.75" x14ac:dyDescent="0.25">
      <c r="A58" s="1"/>
      <c r="B58" s="3"/>
      <c r="C58" s="1"/>
      <c r="D58" s="1"/>
    </row>
    <row r="59" spans="1:4" ht="15.75" x14ac:dyDescent="0.25">
      <c r="A59" s="1"/>
      <c r="B59" s="3"/>
      <c r="C59" s="1"/>
      <c r="D59" s="1"/>
    </row>
    <row r="60" spans="1:4" ht="15.75" x14ac:dyDescent="0.25">
      <c r="A60" s="1"/>
      <c r="B60" s="3"/>
      <c r="C60" s="1"/>
      <c r="D60" s="1"/>
    </row>
    <row r="61" spans="1:4" ht="15.75" x14ac:dyDescent="0.25">
      <c r="A61" s="1"/>
      <c r="B61" s="3"/>
      <c r="C61" s="1"/>
      <c r="D61" s="1"/>
    </row>
    <row r="62" spans="1:4" ht="15.75" x14ac:dyDescent="0.25">
      <c r="A62" s="1"/>
      <c r="B62" s="3"/>
      <c r="C62" s="1"/>
      <c r="D62" s="1"/>
    </row>
    <row r="63" spans="1:4" ht="15.75" x14ac:dyDescent="0.25">
      <c r="A63" s="1"/>
      <c r="B63" s="3"/>
      <c r="C63" s="1"/>
      <c r="D63" s="1"/>
    </row>
    <row r="64" spans="1:4" ht="15.75" x14ac:dyDescent="0.25">
      <c r="A64" s="1"/>
      <c r="B64" s="3"/>
      <c r="C64" s="1"/>
      <c r="D64" s="1"/>
    </row>
    <row r="65" spans="1:4" ht="15.75" x14ac:dyDescent="0.25">
      <c r="A65" s="1"/>
      <c r="B65" s="3"/>
      <c r="C65" s="1"/>
      <c r="D65" s="1"/>
    </row>
    <row r="66" spans="1:4" ht="15.75" x14ac:dyDescent="0.25">
      <c r="A66" s="1"/>
      <c r="B66" s="3"/>
      <c r="C66" s="1"/>
      <c r="D66" s="1"/>
    </row>
    <row r="67" spans="1:4" ht="15.75" x14ac:dyDescent="0.25">
      <c r="A67" s="1"/>
      <c r="B67" s="3"/>
      <c r="C67" s="1"/>
      <c r="D67" s="1"/>
    </row>
    <row r="68" spans="1:4" ht="15.75" x14ac:dyDescent="0.25">
      <c r="A68" s="1"/>
      <c r="B68" s="3"/>
      <c r="C68" s="1"/>
      <c r="D68" s="1"/>
    </row>
    <row r="69" spans="1:4" ht="15.75" x14ac:dyDescent="0.25">
      <c r="A69" s="1"/>
      <c r="B69" s="3"/>
      <c r="C69" s="1"/>
      <c r="D69" s="1"/>
    </row>
    <row r="70" spans="1:4" ht="15.75" x14ac:dyDescent="0.25">
      <c r="A70" s="1"/>
      <c r="B70" s="3"/>
      <c r="C70" s="1"/>
      <c r="D70" s="1"/>
    </row>
    <row r="71" spans="1:4" ht="15.75" x14ac:dyDescent="0.25">
      <c r="A71" s="1"/>
      <c r="B71" s="3"/>
      <c r="C71" s="1"/>
      <c r="D71" s="1"/>
    </row>
    <row r="72" spans="1:4" ht="15.75" x14ac:dyDescent="0.25">
      <c r="A72" s="1"/>
      <c r="B72" s="3"/>
      <c r="C72" s="1"/>
      <c r="D72" s="1"/>
    </row>
    <row r="73" spans="1:4" ht="15.75" x14ac:dyDescent="0.25">
      <c r="A73" s="1"/>
      <c r="B73" s="3"/>
      <c r="C73" s="1"/>
      <c r="D73" s="1"/>
    </row>
    <row r="74" spans="1:4" ht="15.75" x14ac:dyDescent="0.25">
      <c r="A74" s="1"/>
      <c r="B74" s="3"/>
      <c r="C74" s="1"/>
      <c r="D74" s="1"/>
    </row>
    <row r="75" spans="1:4" ht="15.75" x14ac:dyDescent="0.25">
      <c r="A75" s="1"/>
      <c r="B75" s="3"/>
      <c r="C75" s="1"/>
      <c r="D75" s="1"/>
    </row>
    <row r="76" spans="1:4" ht="15.75" x14ac:dyDescent="0.25">
      <c r="A76" s="1"/>
      <c r="B76" s="3"/>
      <c r="C76" s="1"/>
      <c r="D76" s="1"/>
    </row>
    <row r="77" spans="1:4" ht="15.75" x14ac:dyDescent="0.25">
      <c r="A77" s="1"/>
      <c r="B77" s="3"/>
      <c r="C77" s="1"/>
      <c r="D77" s="1"/>
    </row>
    <row r="78" spans="1:4" ht="15.75" x14ac:dyDescent="0.25">
      <c r="A78" s="1"/>
      <c r="B78" s="3"/>
      <c r="C78" s="1"/>
      <c r="D78" s="1"/>
    </row>
    <row r="79" spans="1:4" ht="15.75" x14ac:dyDescent="0.25">
      <c r="A79" s="1"/>
      <c r="B79" s="3"/>
      <c r="C79" s="1"/>
      <c r="D79" s="1"/>
    </row>
    <row r="80" spans="1:4" ht="15.75" x14ac:dyDescent="0.25">
      <c r="A80" s="1"/>
      <c r="B80" s="3"/>
      <c r="C80" s="1"/>
      <c r="D80" s="1"/>
    </row>
    <row r="81" spans="1:4" ht="15.75" x14ac:dyDescent="0.25">
      <c r="A81" s="1"/>
      <c r="B81" s="3"/>
      <c r="C81" s="1"/>
      <c r="D81" s="1"/>
    </row>
    <row r="82" spans="1:4" ht="15.75" x14ac:dyDescent="0.25">
      <c r="A82" s="1"/>
      <c r="B82" s="3"/>
      <c r="C82" s="1"/>
      <c r="D82" s="1"/>
    </row>
    <row r="83" spans="1:4" ht="15.75" x14ac:dyDescent="0.25">
      <c r="A83" s="1"/>
      <c r="B83" s="3"/>
      <c r="C83" s="1"/>
      <c r="D83" s="1"/>
    </row>
    <row r="84" spans="1:4" ht="15.75" x14ac:dyDescent="0.25">
      <c r="A84" s="1"/>
      <c r="B84" s="3"/>
      <c r="C84" s="1"/>
      <c r="D84" s="1"/>
    </row>
    <row r="85" spans="1:4" ht="15.75" x14ac:dyDescent="0.25">
      <c r="A85" s="1"/>
      <c r="B85" s="3"/>
      <c r="C85" s="1"/>
      <c r="D85" s="1"/>
    </row>
    <row r="86" spans="1:4" ht="15.75" x14ac:dyDescent="0.25">
      <c r="A86" s="1"/>
      <c r="B86" s="3"/>
      <c r="C86" s="1"/>
      <c r="D86" s="1"/>
    </row>
    <row r="87" spans="1:4" ht="15.75" x14ac:dyDescent="0.25">
      <c r="A87" s="1"/>
      <c r="B87" s="3"/>
      <c r="C87" s="1"/>
      <c r="D87" s="1"/>
    </row>
    <row r="88" spans="1:4" ht="15.75" x14ac:dyDescent="0.25">
      <c r="A88" s="1"/>
      <c r="B88" s="3"/>
      <c r="C88" s="1"/>
      <c r="D88" s="1"/>
    </row>
    <row r="89" spans="1:4" ht="15.75" x14ac:dyDescent="0.25">
      <c r="A89" s="1"/>
      <c r="B89" s="3"/>
      <c r="C89" s="1"/>
      <c r="D89" s="1"/>
    </row>
    <row r="90" spans="1:4" ht="15.75" x14ac:dyDescent="0.25">
      <c r="A90" s="1"/>
      <c r="B90" s="3"/>
      <c r="C90" s="1"/>
      <c r="D90" s="1"/>
    </row>
    <row r="91" spans="1:4" ht="15.75" x14ac:dyDescent="0.25">
      <c r="A91" s="1"/>
      <c r="B91" s="3"/>
      <c r="C91" s="1"/>
      <c r="D91" s="1"/>
    </row>
    <row r="92" spans="1:4" ht="15.75" x14ac:dyDescent="0.25">
      <c r="A92" s="1"/>
      <c r="B92" s="3"/>
      <c r="C92" s="1"/>
      <c r="D92" s="1"/>
    </row>
    <row r="93" spans="1:4" ht="15.75" x14ac:dyDescent="0.25">
      <c r="A93" s="1"/>
      <c r="B93" s="3"/>
      <c r="C93" s="1"/>
      <c r="D93" s="1"/>
    </row>
    <row r="94" spans="1:4" ht="15.75" x14ac:dyDescent="0.25">
      <c r="A94" s="1"/>
      <c r="B94" s="3"/>
      <c r="C94" s="1"/>
      <c r="D94" s="1"/>
    </row>
    <row r="95" spans="1:4" ht="15.75" x14ac:dyDescent="0.25">
      <c r="A95" s="1"/>
      <c r="B95" s="3"/>
      <c r="C95" s="1"/>
      <c r="D95" s="1"/>
    </row>
    <row r="96" spans="1:4" ht="15.75" x14ac:dyDescent="0.25">
      <c r="A96" s="1"/>
      <c r="B96" s="3"/>
      <c r="C96" s="1"/>
      <c r="D96" s="1"/>
    </row>
    <row r="97" spans="1:4" ht="15.75" x14ac:dyDescent="0.25">
      <c r="A97" s="1"/>
      <c r="B97" s="3"/>
      <c r="C97" s="1"/>
      <c r="D97" s="1"/>
    </row>
    <row r="98" spans="1:4" ht="15.75" x14ac:dyDescent="0.25">
      <c r="A98" s="1"/>
      <c r="B98" s="3"/>
      <c r="C98" s="1"/>
      <c r="D98" s="1"/>
    </row>
    <row r="99" spans="1:4" ht="15.75" x14ac:dyDescent="0.25">
      <c r="A99" s="1"/>
      <c r="B99" s="3"/>
      <c r="C99" s="1"/>
      <c r="D99" s="1"/>
    </row>
    <row r="100" spans="1:4" ht="15.75" x14ac:dyDescent="0.25">
      <c r="A100" s="1"/>
      <c r="B100" s="3"/>
      <c r="C100" s="1"/>
      <c r="D100" s="1"/>
    </row>
    <row r="101" spans="1:4" ht="15.75" x14ac:dyDescent="0.25">
      <c r="A101" s="1"/>
      <c r="B101" s="3"/>
      <c r="C101" s="1"/>
      <c r="D101" s="1"/>
    </row>
    <row r="102" spans="1:4" ht="15.75" x14ac:dyDescent="0.25">
      <c r="A102" s="1"/>
      <c r="B102" s="3"/>
      <c r="C102" s="1"/>
      <c r="D102" s="1"/>
    </row>
    <row r="103" spans="1:4" ht="15.75" x14ac:dyDescent="0.25">
      <c r="A103" s="1"/>
      <c r="B103" s="3"/>
      <c r="C103" s="1"/>
      <c r="D103" s="1"/>
    </row>
    <row r="104" spans="1:4" ht="15.75" x14ac:dyDescent="0.25">
      <c r="A104" s="1"/>
      <c r="B104" s="3"/>
      <c r="C104" s="1"/>
      <c r="D104" s="1"/>
    </row>
    <row r="105" spans="1:4" ht="15.75" x14ac:dyDescent="0.25">
      <c r="A105" s="1"/>
      <c r="B105" s="3"/>
      <c r="C105" s="1"/>
      <c r="D105" s="1"/>
    </row>
    <row r="106" spans="1:4" ht="15.75" x14ac:dyDescent="0.25">
      <c r="A106" s="1"/>
      <c r="B106" s="3"/>
      <c r="C106" s="1"/>
      <c r="D106" s="1"/>
    </row>
    <row r="107" spans="1:4" ht="15.75" x14ac:dyDescent="0.25">
      <c r="A107" s="1"/>
      <c r="B107" s="3"/>
      <c r="C107" s="1"/>
      <c r="D107" s="1"/>
    </row>
    <row r="108" spans="1:4" ht="15.75" x14ac:dyDescent="0.25">
      <c r="A108" s="1"/>
      <c r="B108" s="3"/>
      <c r="C108" s="1"/>
      <c r="D108" s="1"/>
    </row>
    <row r="109" spans="1:4" ht="15.75" x14ac:dyDescent="0.25">
      <c r="A109" s="1"/>
      <c r="B109" s="3"/>
      <c r="C109" s="1"/>
      <c r="D109" s="1"/>
    </row>
    <row r="110" spans="1:4" ht="15.75" x14ac:dyDescent="0.25">
      <c r="A110" s="1"/>
      <c r="B110" s="3"/>
      <c r="C110" s="1"/>
      <c r="D110" s="1"/>
    </row>
    <row r="111" spans="1:4" ht="15.75" x14ac:dyDescent="0.25">
      <c r="A111" s="1"/>
      <c r="B111" s="3"/>
      <c r="C111" s="1"/>
      <c r="D111" s="1"/>
    </row>
    <row r="112" spans="1:4" ht="15.75" x14ac:dyDescent="0.25">
      <c r="A112" s="1"/>
      <c r="B112" s="3"/>
      <c r="C112" s="1"/>
      <c r="D112" s="1"/>
    </row>
    <row r="113" spans="1:4" ht="15.75" x14ac:dyDescent="0.25">
      <c r="A113" s="1"/>
      <c r="B113" s="3"/>
      <c r="C113" s="1"/>
      <c r="D113" s="1"/>
    </row>
    <row r="114" spans="1:4" ht="15.75" x14ac:dyDescent="0.25">
      <c r="A114" s="1"/>
      <c r="B114" s="3"/>
      <c r="C114" s="1"/>
      <c r="D114" s="1"/>
    </row>
    <row r="115" spans="1:4" ht="15.75" x14ac:dyDescent="0.25">
      <c r="A115" s="1"/>
      <c r="B115" s="3"/>
      <c r="C115" s="1"/>
      <c r="D115" s="1"/>
    </row>
    <row r="116" spans="1:4" ht="15.75" x14ac:dyDescent="0.25">
      <c r="A116" s="1"/>
      <c r="B116" s="3"/>
      <c r="C116" s="1"/>
      <c r="D116" s="1"/>
    </row>
    <row r="117" spans="1:4" ht="15.75" x14ac:dyDescent="0.25">
      <c r="A117" s="1"/>
      <c r="B117" s="3"/>
      <c r="C117" s="1"/>
      <c r="D117" s="1"/>
    </row>
    <row r="118" spans="1:4" ht="15.75" x14ac:dyDescent="0.25">
      <c r="A118" s="1"/>
      <c r="B118" s="3"/>
      <c r="C118" s="1"/>
      <c r="D118" s="1"/>
    </row>
    <row r="119" spans="1:4" ht="15.75" x14ac:dyDescent="0.25">
      <c r="A119" s="1"/>
      <c r="B119" s="3"/>
      <c r="C119" s="1"/>
      <c r="D119" s="1"/>
    </row>
    <row r="120" spans="1:4" ht="15.75" x14ac:dyDescent="0.25">
      <c r="A120" s="1"/>
      <c r="B120" s="3"/>
      <c r="C120" s="1"/>
      <c r="D120" s="1"/>
    </row>
    <row r="121" spans="1:4" ht="15.75" x14ac:dyDescent="0.25">
      <c r="A121" s="1"/>
      <c r="B121" s="3"/>
      <c r="C121" s="1"/>
      <c r="D121" s="1"/>
    </row>
    <row r="122" spans="1:4" ht="15.75" x14ac:dyDescent="0.25">
      <c r="A122" s="1"/>
      <c r="B122" s="3"/>
      <c r="C122" s="1"/>
      <c r="D122" s="1"/>
    </row>
    <row r="123" spans="1:4" ht="15.75" x14ac:dyDescent="0.25">
      <c r="A123" s="1"/>
      <c r="B123" s="3"/>
      <c r="C123" s="1"/>
      <c r="D123" s="1"/>
    </row>
    <row r="124" spans="1:4" ht="15.75" x14ac:dyDescent="0.25">
      <c r="A124" s="1"/>
      <c r="B124" s="3"/>
      <c r="C124" s="1"/>
      <c r="D124" s="1"/>
    </row>
    <row r="125" spans="1:4" ht="15.75" x14ac:dyDescent="0.25">
      <c r="A125" s="1"/>
      <c r="B125" s="3"/>
      <c r="C125" s="1"/>
      <c r="D125" s="1"/>
    </row>
    <row r="126" spans="1:4" ht="15.75" x14ac:dyDescent="0.25">
      <c r="A126" s="1"/>
      <c r="B126" s="3"/>
      <c r="C126" s="1"/>
      <c r="D126" s="1"/>
    </row>
    <row r="127" spans="1:4" ht="15.75" x14ac:dyDescent="0.25">
      <c r="A127" s="1"/>
      <c r="B127" s="3"/>
      <c r="C127" s="1"/>
      <c r="D127" s="1"/>
    </row>
    <row r="128" spans="1:4" ht="15.75" x14ac:dyDescent="0.25">
      <c r="A128" s="1"/>
      <c r="B128" s="3"/>
      <c r="C128" s="1"/>
      <c r="D128" s="1"/>
    </row>
    <row r="129" spans="1:4" ht="15.75" x14ac:dyDescent="0.25">
      <c r="A129" s="1"/>
      <c r="B129" s="3"/>
      <c r="C129" s="1"/>
      <c r="D129" s="1"/>
    </row>
    <row r="130" spans="1:4" ht="15.75" x14ac:dyDescent="0.25">
      <c r="A130" s="1"/>
      <c r="B130" s="3"/>
      <c r="C130" s="1"/>
      <c r="D130" s="1"/>
    </row>
    <row r="131" spans="1:4" ht="15.75" x14ac:dyDescent="0.25">
      <c r="A131" s="1"/>
      <c r="B131" s="3"/>
      <c r="C131" s="1"/>
      <c r="D131" s="1"/>
    </row>
    <row r="132" spans="1:4" ht="15.75" x14ac:dyDescent="0.25">
      <c r="A132" s="1"/>
      <c r="B132" s="3"/>
      <c r="C132" s="1"/>
      <c r="D132" s="1"/>
    </row>
    <row r="133" spans="1:4" ht="15.75" x14ac:dyDescent="0.25">
      <c r="A133" s="1"/>
      <c r="B133" s="3"/>
      <c r="C133" s="1"/>
      <c r="D133" s="1"/>
    </row>
    <row r="134" spans="1:4" ht="15.75" x14ac:dyDescent="0.25">
      <c r="A134" s="1"/>
      <c r="B134" s="3"/>
      <c r="C134" s="1"/>
      <c r="D134" s="1"/>
    </row>
    <row r="135" spans="1:4" ht="15.75" x14ac:dyDescent="0.25">
      <c r="A135" s="1"/>
      <c r="B135" s="3"/>
      <c r="C135" s="1"/>
      <c r="D135" s="1"/>
    </row>
    <row r="136" spans="1:4" ht="15.75" x14ac:dyDescent="0.25">
      <c r="A136" s="1"/>
      <c r="B136" s="3"/>
      <c r="C136" s="1"/>
      <c r="D136" s="1"/>
    </row>
    <row r="137" spans="1:4" ht="15.75" x14ac:dyDescent="0.25">
      <c r="A137" s="1"/>
      <c r="B137" s="3"/>
      <c r="C137" s="1"/>
      <c r="D137" s="1"/>
    </row>
    <row r="138" spans="1:4" ht="15.75" x14ac:dyDescent="0.25">
      <c r="A138" s="1"/>
      <c r="B138" s="3"/>
      <c r="C138" s="1"/>
      <c r="D138" s="1"/>
    </row>
    <row r="139" spans="1:4" ht="15.75" x14ac:dyDescent="0.25">
      <c r="A139" s="1"/>
      <c r="B139" s="3"/>
      <c r="C139" s="1"/>
      <c r="D139" s="1"/>
    </row>
    <row r="140" spans="1:4" ht="15.75" x14ac:dyDescent="0.25">
      <c r="A140" s="1"/>
      <c r="B140" s="3"/>
      <c r="C140" s="1"/>
      <c r="D140" s="1"/>
    </row>
    <row r="141" spans="1:4" ht="15.75" x14ac:dyDescent="0.25">
      <c r="A141" s="1"/>
      <c r="B141" s="3"/>
      <c r="C141" s="1"/>
      <c r="D141" s="1"/>
    </row>
    <row r="142" spans="1:4" ht="15.75" x14ac:dyDescent="0.25">
      <c r="A142" s="1"/>
      <c r="B142" s="3"/>
      <c r="C142" s="1"/>
      <c r="D142" s="1"/>
    </row>
    <row r="143" spans="1:4" ht="15.75" x14ac:dyDescent="0.25">
      <c r="A143" s="1"/>
      <c r="B143" s="3"/>
      <c r="C143" s="1"/>
      <c r="D143" s="1"/>
    </row>
    <row r="144" spans="1:4" ht="15.75" x14ac:dyDescent="0.25">
      <c r="A144" s="1"/>
      <c r="B144" s="3"/>
      <c r="C144" s="1"/>
      <c r="D144" s="1"/>
    </row>
    <row r="145" spans="1:4" ht="15.75" x14ac:dyDescent="0.25">
      <c r="A145" s="1"/>
      <c r="B145" s="3"/>
      <c r="C145" s="1"/>
      <c r="D145" s="1"/>
    </row>
    <row r="146" spans="1:4" ht="15.75" x14ac:dyDescent="0.25">
      <c r="A146" s="1"/>
      <c r="B146" s="3"/>
      <c r="C146" s="1"/>
      <c r="D146" s="1"/>
    </row>
    <row r="147" spans="1:4" ht="15.75" x14ac:dyDescent="0.25">
      <c r="A147" s="1"/>
      <c r="B147" s="3"/>
      <c r="C147" s="1"/>
      <c r="D147" s="1"/>
    </row>
    <row r="148" spans="1:4" ht="15.75" x14ac:dyDescent="0.25">
      <c r="A148" s="1"/>
      <c r="B148" s="3"/>
      <c r="C148" s="1"/>
      <c r="D148" s="1"/>
    </row>
    <row r="149" spans="1:4" ht="15.75" x14ac:dyDescent="0.25">
      <c r="A149" s="1"/>
      <c r="B149" s="3"/>
      <c r="C149" s="1"/>
      <c r="D149" s="1"/>
    </row>
    <row r="150" spans="1:4" ht="15.75" x14ac:dyDescent="0.25">
      <c r="A150" s="1"/>
      <c r="B150" s="3"/>
      <c r="C150" s="1"/>
      <c r="D150" s="1"/>
    </row>
    <row r="151" spans="1:4" ht="15.75" x14ac:dyDescent="0.25">
      <c r="A151" s="1"/>
      <c r="B151" s="3"/>
      <c r="C151" s="1"/>
      <c r="D151" s="1"/>
    </row>
    <row r="152" spans="1:4" ht="15.75" x14ac:dyDescent="0.25">
      <c r="A152" s="1"/>
      <c r="B152" s="3"/>
      <c r="C152" s="1"/>
      <c r="D152" s="1"/>
    </row>
    <row r="153" spans="1:4" ht="15.75" x14ac:dyDescent="0.25">
      <c r="A153" s="1"/>
      <c r="B153" s="3"/>
      <c r="C153" s="1"/>
      <c r="D153" s="1"/>
    </row>
    <row r="154" spans="1:4" ht="15.75" x14ac:dyDescent="0.25">
      <c r="A154" s="1"/>
      <c r="B154" s="3"/>
      <c r="C154" s="1"/>
      <c r="D154" s="1"/>
    </row>
    <row r="155" spans="1:4" ht="15.75" x14ac:dyDescent="0.25">
      <c r="A155" s="1"/>
      <c r="B155" s="3"/>
      <c r="C155" s="1"/>
      <c r="D155" s="1"/>
    </row>
    <row r="156" spans="1:4" ht="15.75" x14ac:dyDescent="0.25">
      <c r="A156" s="1"/>
      <c r="B156" s="3"/>
      <c r="C156" s="1"/>
      <c r="D156" s="1"/>
    </row>
    <row r="157" spans="1:4" ht="15.75" x14ac:dyDescent="0.25">
      <c r="A157" s="1"/>
      <c r="B157" s="3"/>
      <c r="C157" s="1"/>
      <c r="D157" s="1"/>
    </row>
    <row r="158" spans="1:4" ht="15.75" x14ac:dyDescent="0.25">
      <c r="A158" s="1"/>
      <c r="B158" s="3"/>
      <c r="C158" s="1"/>
      <c r="D158" s="1"/>
    </row>
    <row r="159" spans="1:4" ht="15.75" x14ac:dyDescent="0.25">
      <c r="A159" s="1"/>
      <c r="B159" s="3"/>
      <c r="C159" s="1"/>
      <c r="D159" s="1"/>
    </row>
    <row r="160" spans="1:4" ht="15.75" x14ac:dyDescent="0.25">
      <c r="A160" s="1"/>
      <c r="B160" s="3"/>
      <c r="C160" s="1"/>
      <c r="D160" s="1"/>
    </row>
    <row r="161" spans="1:4" ht="15.75" x14ac:dyDescent="0.25">
      <c r="A161" s="1"/>
      <c r="B161" s="3"/>
      <c r="C161" s="1"/>
      <c r="D161" s="1"/>
    </row>
    <row r="162" spans="1:4" ht="15.75" x14ac:dyDescent="0.25">
      <c r="A162" s="1"/>
      <c r="B162" s="3"/>
      <c r="C162" s="1"/>
      <c r="D162" s="1"/>
    </row>
    <row r="163" spans="1:4" ht="15.75" x14ac:dyDescent="0.25">
      <c r="A163" s="1"/>
      <c r="B163" s="3"/>
      <c r="C163" s="1"/>
      <c r="D163" s="1"/>
    </row>
    <row r="164" spans="1:4" ht="15.75" x14ac:dyDescent="0.25">
      <c r="A164" s="1"/>
      <c r="B164" s="3"/>
      <c r="C164" s="1"/>
      <c r="D164" s="1"/>
    </row>
    <row r="165" spans="1:4" ht="15.75" x14ac:dyDescent="0.25">
      <c r="A165" s="1"/>
      <c r="B165" s="3"/>
      <c r="C165" s="1"/>
      <c r="D165" s="1"/>
    </row>
    <row r="166" spans="1:4" ht="15.75" x14ac:dyDescent="0.25">
      <c r="A166" s="1"/>
      <c r="B166" s="3"/>
      <c r="C166" s="1"/>
      <c r="D166" s="1"/>
    </row>
    <row r="167" spans="1:4" ht="15.75" x14ac:dyDescent="0.25">
      <c r="A167" s="1"/>
      <c r="B167" s="3"/>
      <c r="C167" s="1"/>
      <c r="D167" s="1"/>
    </row>
    <row r="168" spans="1:4" ht="15.75" x14ac:dyDescent="0.25">
      <c r="A168" s="1"/>
      <c r="B168" s="3"/>
      <c r="C168" s="1"/>
      <c r="D168" s="1"/>
    </row>
    <row r="169" spans="1:4" ht="15.75" x14ac:dyDescent="0.25">
      <c r="A169" s="1"/>
      <c r="B169" s="3"/>
      <c r="C169" s="1"/>
      <c r="D169" s="1"/>
    </row>
    <row r="170" spans="1:4" ht="15.75" x14ac:dyDescent="0.25">
      <c r="A170" s="1"/>
      <c r="B170" s="3"/>
      <c r="C170" s="1"/>
      <c r="D170" s="1"/>
    </row>
    <row r="171" spans="1:4" ht="15.75" x14ac:dyDescent="0.25">
      <c r="A171" s="1"/>
      <c r="B171" s="3"/>
      <c r="C171" s="1"/>
      <c r="D171" s="1"/>
    </row>
    <row r="172" spans="1:4" ht="15.75" x14ac:dyDescent="0.25">
      <c r="A172" s="1"/>
      <c r="B172" s="3"/>
      <c r="C172" s="1"/>
      <c r="D172" s="1"/>
    </row>
    <row r="173" spans="1:4" ht="15.75" x14ac:dyDescent="0.25">
      <c r="A173" s="1"/>
      <c r="B173" s="3"/>
      <c r="C173" s="1"/>
      <c r="D173" s="1"/>
    </row>
    <row r="174" spans="1:4" ht="15.75" x14ac:dyDescent="0.25">
      <c r="A174" s="1"/>
      <c r="B174" s="3"/>
      <c r="C174" s="1"/>
      <c r="D174" s="1"/>
    </row>
    <row r="175" spans="1:4" ht="15.75" x14ac:dyDescent="0.25">
      <c r="A175" s="1"/>
      <c r="B175" s="3"/>
      <c r="C175" s="1"/>
      <c r="D175" s="1"/>
    </row>
    <row r="176" spans="1:4" ht="15.75" x14ac:dyDescent="0.25">
      <c r="A176" s="1"/>
      <c r="B176" s="3"/>
      <c r="C176" s="1"/>
      <c r="D176" s="1"/>
    </row>
    <row r="177" spans="1:4" ht="15.75" x14ac:dyDescent="0.25">
      <c r="A177" s="1"/>
      <c r="B177" s="3"/>
      <c r="C177" s="1"/>
      <c r="D177" s="1"/>
    </row>
    <row r="178" spans="1:4" ht="15.75" x14ac:dyDescent="0.25">
      <c r="A178" s="1"/>
      <c r="B178" s="3"/>
      <c r="C178" s="1"/>
      <c r="D178" s="1"/>
    </row>
    <row r="179" spans="1:4" ht="15.75" x14ac:dyDescent="0.25">
      <c r="A179" s="1"/>
      <c r="B179" s="3"/>
      <c r="C179" s="1"/>
      <c r="D179" s="1"/>
    </row>
    <row r="180" spans="1:4" ht="15.75" x14ac:dyDescent="0.25">
      <c r="A180" s="1"/>
      <c r="B180" s="3"/>
      <c r="C180" s="1"/>
      <c r="D180" s="1"/>
    </row>
    <row r="181" spans="1:4" ht="15.75" x14ac:dyDescent="0.25">
      <c r="A181" s="1"/>
      <c r="B181" s="3"/>
      <c r="C181" s="1"/>
      <c r="D181" s="1"/>
    </row>
    <row r="182" spans="1:4" ht="15.75" x14ac:dyDescent="0.25">
      <c r="A182" s="1"/>
      <c r="B182" s="3"/>
      <c r="C182" s="1"/>
      <c r="D182" s="1"/>
    </row>
    <row r="183" spans="1:4" ht="15.75" x14ac:dyDescent="0.25">
      <c r="A183" s="1"/>
      <c r="B183" s="3"/>
      <c r="C183" s="1"/>
      <c r="D183" s="1"/>
    </row>
    <row r="184" spans="1:4" ht="15.75" x14ac:dyDescent="0.25">
      <c r="A184" s="1"/>
      <c r="B184" s="3"/>
      <c r="C184" s="1"/>
      <c r="D184" s="1"/>
    </row>
    <row r="185" spans="1:4" ht="15.75" x14ac:dyDescent="0.25">
      <c r="A185" s="1"/>
      <c r="B185" s="3"/>
      <c r="C185" s="1"/>
      <c r="D185" s="1"/>
    </row>
    <row r="186" spans="1:4" ht="15.75" x14ac:dyDescent="0.25">
      <c r="A186" s="1"/>
      <c r="B186" s="3"/>
      <c r="C186" s="1"/>
      <c r="D186" s="1"/>
    </row>
    <row r="187" spans="1:4" ht="15.75" x14ac:dyDescent="0.25">
      <c r="A187" s="1"/>
      <c r="B187" s="3"/>
      <c r="C187" s="1"/>
      <c r="D187" s="1"/>
    </row>
    <row r="188" spans="1:4" ht="15.75" x14ac:dyDescent="0.25">
      <c r="A188" s="1"/>
      <c r="B188" s="3"/>
      <c r="C188" s="1"/>
      <c r="D188" s="1"/>
    </row>
    <row r="189" spans="1:4" ht="15.75" x14ac:dyDescent="0.25">
      <c r="A189" s="1"/>
      <c r="B189" s="3"/>
      <c r="C189" s="1"/>
      <c r="D189" s="1"/>
    </row>
    <row r="190" spans="1:4" ht="15.75" x14ac:dyDescent="0.25">
      <c r="A190" s="1"/>
      <c r="B190" s="3"/>
      <c r="C190" s="1"/>
      <c r="D190" s="1"/>
    </row>
    <row r="191" spans="1:4" ht="15.75" x14ac:dyDescent="0.25">
      <c r="A191" s="1"/>
      <c r="B191" s="3"/>
      <c r="C191" s="1"/>
      <c r="D191" s="1"/>
    </row>
    <row r="192" spans="1:4" ht="15.75" x14ac:dyDescent="0.25">
      <c r="A192" s="1"/>
      <c r="B192" s="3"/>
      <c r="C192" s="1"/>
      <c r="D192" s="1"/>
    </row>
    <row r="193" spans="1:4" ht="15.75" x14ac:dyDescent="0.25">
      <c r="A193" s="1"/>
      <c r="B193" s="3"/>
      <c r="C193" s="1"/>
      <c r="D193" s="1"/>
    </row>
    <row r="194" spans="1:4" ht="15.75" x14ac:dyDescent="0.25">
      <c r="A194" s="1"/>
      <c r="B194" s="3"/>
      <c r="C194" s="1"/>
      <c r="D194" s="1"/>
    </row>
    <row r="195" spans="1:4" ht="15.75" x14ac:dyDescent="0.25">
      <c r="A195" s="1"/>
      <c r="B195" s="3"/>
      <c r="C195" s="1"/>
      <c r="D195" s="1"/>
    </row>
    <row r="196" spans="1:4" ht="15.75" x14ac:dyDescent="0.25">
      <c r="A196" s="1"/>
      <c r="B196" s="3"/>
      <c r="C196" s="1"/>
      <c r="D196" s="1"/>
    </row>
    <row r="197" spans="1:4" ht="15.75" x14ac:dyDescent="0.25">
      <c r="A197" s="1"/>
      <c r="B197" s="3"/>
      <c r="C197" s="1"/>
      <c r="D197" s="1"/>
    </row>
    <row r="198" spans="1:4" ht="15.75" x14ac:dyDescent="0.25">
      <c r="A198" s="1"/>
      <c r="B198" s="3"/>
      <c r="C198" s="1"/>
      <c r="D198" s="1"/>
    </row>
    <row r="199" spans="1:4" ht="15.75" x14ac:dyDescent="0.25">
      <c r="A199" s="1"/>
      <c r="B199" s="3"/>
      <c r="C199" s="1"/>
      <c r="D199" s="1"/>
    </row>
    <row r="200" spans="1:4" ht="15.75" x14ac:dyDescent="0.25">
      <c r="A200" s="1"/>
      <c r="B200" s="3"/>
      <c r="C200" s="1"/>
      <c r="D200" s="1"/>
    </row>
    <row r="201" spans="1:4" ht="15.75" x14ac:dyDescent="0.25">
      <c r="A201" s="1"/>
      <c r="B201" s="3"/>
      <c r="C201" s="1"/>
      <c r="D201" s="1"/>
    </row>
    <row r="202" spans="1:4" ht="15.75" x14ac:dyDescent="0.25">
      <c r="A202" s="1"/>
      <c r="B202" s="3"/>
      <c r="C202" s="1"/>
      <c r="D202" s="1"/>
    </row>
    <row r="203" spans="1:4" ht="15.75" x14ac:dyDescent="0.25">
      <c r="A203" s="1"/>
      <c r="B203" s="3"/>
      <c r="C203" s="1"/>
      <c r="D203" s="1"/>
    </row>
    <row r="204" spans="1:4" ht="15.75" x14ac:dyDescent="0.25">
      <c r="A204" s="1"/>
      <c r="B204" s="3"/>
      <c r="C204" s="1"/>
      <c r="D204" s="1"/>
    </row>
    <row r="205" spans="1:4" ht="15.75" x14ac:dyDescent="0.25">
      <c r="A205" s="1"/>
      <c r="B205" s="3"/>
      <c r="C205" s="1"/>
      <c r="D205" s="1"/>
    </row>
    <row r="206" spans="1:4" ht="15.75" x14ac:dyDescent="0.25">
      <c r="A206" s="1"/>
      <c r="B206" s="3"/>
      <c r="C206" s="1"/>
      <c r="D206" s="1"/>
    </row>
    <row r="207" spans="1:4" ht="15.75" x14ac:dyDescent="0.25">
      <c r="A207" s="1"/>
      <c r="B207" s="3"/>
      <c r="C207" s="1"/>
      <c r="D207" s="1"/>
    </row>
    <row r="208" spans="1:4" ht="15.75" x14ac:dyDescent="0.25">
      <c r="A208" s="1"/>
      <c r="B208" s="3"/>
      <c r="C208" s="1"/>
      <c r="D208" s="1"/>
    </row>
    <row r="209" spans="1:4" ht="15.75" x14ac:dyDescent="0.25">
      <c r="A209" s="1"/>
      <c r="B209" s="3"/>
      <c r="C209" s="1"/>
      <c r="D209" s="1"/>
    </row>
    <row r="210" spans="1:4" ht="15.75" x14ac:dyDescent="0.25">
      <c r="A210" s="1"/>
      <c r="B210" s="3"/>
      <c r="C210" s="1"/>
      <c r="D210" s="1"/>
    </row>
    <row r="211" spans="1:4" ht="15.75" x14ac:dyDescent="0.25">
      <c r="A211" s="1"/>
      <c r="B211" s="3"/>
      <c r="C211" s="1"/>
      <c r="D211" s="1"/>
    </row>
    <row r="212" spans="1:4" ht="15.75" x14ac:dyDescent="0.25">
      <c r="A212" s="1"/>
      <c r="B212" s="3"/>
      <c r="C212" s="1"/>
      <c r="D212" s="1"/>
    </row>
    <row r="213" spans="1:4" ht="15.75" x14ac:dyDescent="0.25">
      <c r="A213" s="1"/>
      <c r="B213" s="3"/>
      <c r="C213" s="1"/>
      <c r="D213" s="1"/>
    </row>
    <row r="214" spans="1:4" ht="15.75" x14ac:dyDescent="0.25">
      <c r="A214" s="1"/>
      <c r="B214" s="3"/>
      <c r="C214" s="1"/>
      <c r="D214" s="1"/>
    </row>
    <row r="215" spans="1:4" ht="15.75" x14ac:dyDescent="0.25">
      <c r="A215" s="1"/>
      <c r="B215" s="3"/>
      <c r="C215" s="1"/>
      <c r="D215" s="1"/>
    </row>
    <row r="216" spans="1:4" ht="15.75" x14ac:dyDescent="0.25">
      <c r="A216" s="1"/>
      <c r="B216" s="3"/>
      <c r="C216" s="1"/>
      <c r="D216" s="1"/>
    </row>
    <row r="217" spans="1:4" ht="15.75" x14ac:dyDescent="0.25">
      <c r="A217" s="1"/>
      <c r="B217" s="3"/>
      <c r="C217" s="1"/>
      <c r="D217" s="1"/>
    </row>
    <row r="218" spans="1:4" ht="15.75" x14ac:dyDescent="0.25">
      <c r="A218" s="1"/>
      <c r="B218" s="3"/>
      <c r="C218" s="1"/>
      <c r="D218" s="1"/>
    </row>
    <row r="219" spans="1:4" ht="15.75" x14ac:dyDescent="0.25">
      <c r="A219" s="1"/>
      <c r="B219" s="3"/>
      <c r="C219" s="1"/>
      <c r="D219" s="1"/>
    </row>
    <row r="220" spans="1:4" ht="15.75" x14ac:dyDescent="0.25">
      <c r="A220" s="1"/>
      <c r="B220" s="3"/>
      <c r="C220" s="1"/>
      <c r="D220" s="1"/>
    </row>
    <row r="221" spans="1:4" ht="15.75" x14ac:dyDescent="0.25">
      <c r="A221" s="1"/>
      <c r="B221" s="3"/>
      <c r="C221" s="1"/>
      <c r="D221" s="1"/>
    </row>
    <row r="222" spans="1:4" ht="15.75" x14ac:dyDescent="0.25">
      <c r="A222" s="1"/>
      <c r="B222" s="3"/>
      <c r="C222" s="1"/>
      <c r="D222" s="1"/>
    </row>
    <row r="223" spans="1:4" ht="15.75" x14ac:dyDescent="0.25">
      <c r="A223" s="1"/>
      <c r="B223" s="3"/>
      <c r="C223" s="1"/>
      <c r="D223" s="1"/>
    </row>
    <row r="224" spans="1:4" ht="15.75" x14ac:dyDescent="0.25">
      <c r="A224" s="1"/>
      <c r="B224" s="3"/>
      <c r="C224" s="1"/>
      <c r="D224" s="1"/>
    </row>
    <row r="225" spans="1:4" ht="15.75" x14ac:dyDescent="0.25">
      <c r="A225" s="1"/>
      <c r="B225" s="3"/>
      <c r="C225" s="1"/>
      <c r="D225" s="1"/>
    </row>
    <row r="226" spans="1:4" ht="15.75" x14ac:dyDescent="0.25">
      <c r="A226" s="1"/>
      <c r="B226" s="3"/>
      <c r="C226" s="1"/>
      <c r="D226" s="1"/>
    </row>
    <row r="227" spans="1:4" ht="15.75" x14ac:dyDescent="0.25">
      <c r="A227" s="1"/>
      <c r="B227" s="3"/>
      <c r="C227" s="1"/>
      <c r="D227" s="1"/>
    </row>
    <row r="228" spans="1:4" ht="15.75" x14ac:dyDescent="0.25">
      <c r="A228" s="1"/>
      <c r="B228" s="3"/>
      <c r="C228" s="1"/>
      <c r="D228" s="1"/>
    </row>
    <row r="229" spans="1:4" ht="15.75" x14ac:dyDescent="0.25">
      <c r="A229" s="1"/>
      <c r="B229" s="3"/>
      <c r="C229" s="1"/>
      <c r="D229" s="1"/>
    </row>
    <row r="230" spans="1:4" ht="15.75" x14ac:dyDescent="0.25">
      <c r="A230" s="1"/>
      <c r="B230" s="3"/>
      <c r="C230" s="1"/>
      <c r="D230" s="1"/>
    </row>
    <row r="231" spans="1:4" ht="15.75" x14ac:dyDescent="0.25">
      <c r="A231" s="1"/>
      <c r="B231" s="3"/>
      <c r="C231" s="1"/>
      <c r="D231" s="1"/>
    </row>
    <row r="232" spans="1:4" ht="15.75" x14ac:dyDescent="0.25">
      <c r="A232" s="1"/>
      <c r="B232" s="3"/>
      <c r="C232" s="1"/>
      <c r="D232" s="1"/>
    </row>
    <row r="233" spans="1:4" ht="15.75" x14ac:dyDescent="0.25">
      <c r="A233" s="1"/>
      <c r="B233" s="3"/>
      <c r="C233" s="1"/>
      <c r="D233" s="1"/>
    </row>
    <row r="234" spans="1:4" ht="15.75" x14ac:dyDescent="0.25">
      <c r="A234" s="1"/>
      <c r="B234" s="3"/>
      <c r="C234" s="1"/>
      <c r="D234" s="1"/>
    </row>
    <row r="235" spans="1:4" ht="15.75" x14ac:dyDescent="0.25">
      <c r="A235" s="1"/>
      <c r="B235" s="3"/>
      <c r="C235" s="1"/>
      <c r="D235" s="1"/>
    </row>
    <row r="236" spans="1:4" ht="15.75" x14ac:dyDescent="0.25">
      <c r="A236" s="1"/>
      <c r="B236" s="3"/>
      <c r="C236" s="1"/>
      <c r="D236" s="1"/>
    </row>
    <row r="237" spans="1:4" ht="15.75" x14ac:dyDescent="0.25">
      <c r="A237" s="1"/>
      <c r="B237" s="3"/>
      <c r="C237" s="1"/>
      <c r="D237" s="1"/>
    </row>
    <row r="238" spans="1:4" ht="15.75" x14ac:dyDescent="0.25">
      <c r="A238" s="1"/>
      <c r="B238" s="3"/>
      <c r="C238" s="1"/>
      <c r="D238" s="1"/>
    </row>
    <row r="239" spans="1:4" ht="15.75" x14ac:dyDescent="0.25">
      <c r="A239" s="1"/>
      <c r="B239" s="3"/>
      <c r="C239" s="1"/>
      <c r="D239" s="1"/>
    </row>
    <row r="240" spans="1:4" ht="15.75" x14ac:dyDescent="0.25">
      <c r="A240" s="1"/>
      <c r="B240" s="3"/>
      <c r="C240" s="1"/>
      <c r="D240" s="1"/>
    </row>
    <row r="241" spans="1:4" ht="15.75" x14ac:dyDescent="0.25">
      <c r="A241" s="1"/>
      <c r="B241" s="3"/>
      <c r="C241" s="1"/>
      <c r="D241" s="1"/>
    </row>
    <row r="242" spans="1:4" ht="15.75" x14ac:dyDescent="0.25">
      <c r="A242" s="1"/>
      <c r="B242" s="3"/>
      <c r="C242" s="1"/>
      <c r="D242" s="1"/>
    </row>
    <row r="243" spans="1:4" ht="15.75" x14ac:dyDescent="0.25">
      <c r="A243" s="1"/>
      <c r="B243" s="3"/>
      <c r="C243" s="1"/>
      <c r="D243" s="1"/>
    </row>
    <row r="244" spans="1:4" ht="15.75" x14ac:dyDescent="0.25">
      <c r="A244" s="1"/>
      <c r="B244" s="3"/>
      <c r="C244" s="1"/>
      <c r="D244" s="1"/>
    </row>
    <row r="245" spans="1:4" ht="15.75" x14ac:dyDescent="0.25">
      <c r="A245" s="1"/>
      <c r="B245" s="3"/>
      <c r="C245" s="1"/>
      <c r="D245" s="1"/>
    </row>
    <row r="246" spans="1:4" ht="15.75" x14ac:dyDescent="0.25">
      <c r="A246" s="1"/>
      <c r="B246" s="3"/>
      <c r="C246" s="1"/>
      <c r="D246" s="1"/>
    </row>
    <row r="247" spans="1:4" ht="15.75" x14ac:dyDescent="0.25">
      <c r="A247" s="1"/>
      <c r="B247" s="3"/>
      <c r="C247" s="1"/>
      <c r="D247" s="1"/>
    </row>
    <row r="248" spans="1:4" ht="15.75" x14ac:dyDescent="0.25">
      <c r="A248" s="1"/>
      <c r="B248" s="3"/>
      <c r="C248" s="1"/>
      <c r="D248" s="1"/>
    </row>
    <row r="249" spans="1:4" ht="15.75" x14ac:dyDescent="0.25">
      <c r="A249" s="1"/>
      <c r="B249" s="3"/>
      <c r="C249" s="1"/>
      <c r="D249" s="1"/>
    </row>
    <row r="250" spans="1:4" ht="15.75" x14ac:dyDescent="0.25">
      <c r="A250" s="1"/>
      <c r="B250" s="3"/>
      <c r="C250" s="1"/>
      <c r="D250" s="1"/>
    </row>
    <row r="251" spans="1:4" ht="15.75" x14ac:dyDescent="0.25">
      <c r="A251" s="1"/>
      <c r="B251" s="3"/>
      <c r="C251" s="1"/>
      <c r="D251" s="1"/>
    </row>
    <row r="252" spans="1:4" ht="15.75" x14ac:dyDescent="0.25">
      <c r="A252" s="1"/>
      <c r="B252" s="3"/>
      <c r="C252" s="1"/>
      <c r="D252" s="1"/>
    </row>
    <row r="253" spans="1:4" ht="15.75" x14ac:dyDescent="0.25">
      <c r="A253" s="1"/>
      <c r="B253" s="3"/>
      <c r="C253" s="1"/>
      <c r="D253" s="1"/>
    </row>
    <row r="254" spans="1:4" ht="15.75" x14ac:dyDescent="0.25">
      <c r="A254" s="1"/>
      <c r="B254" s="3"/>
      <c r="C254" s="1"/>
      <c r="D254" s="1"/>
    </row>
    <row r="255" spans="1:4" ht="15.75" x14ac:dyDescent="0.25">
      <c r="A255" s="1"/>
      <c r="B255" s="3"/>
      <c r="C255" s="1"/>
      <c r="D255" s="1"/>
    </row>
    <row r="256" spans="1:4" ht="15.75" x14ac:dyDescent="0.25">
      <c r="A256" s="1"/>
      <c r="B256" s="3"/>
      <c r="C256" s="1"/>
      <c r="D256" s="1"/>
    </row>
    <row r="257" spans="1:4" ht="15.75" x14ac:dyDescent="0.25">
      <c r="A257" s="1"/>
      <c r="B257" s="3"/>
      <c r="C257" s="1"/>
      <c r="D257" s="1"/>
    </row>
    <row r="258" spans="1:4" ht="15.75" x14ac:dyDescent="0.25">
      <c r="A258" s="1"/>
      <c r="B258" s="3"/>
      <c r="C258" s="1"/>
      <c r="D258" s="1"/>
    </row>
    <row r="259" spans="1:4" ht="15.75" x14ac:dyDescent="0.25">
      <c r="A259" s="1"/>
      <c r="B259" s="3"/>
      <c r="C259" s="1"/>
      <c r="D259" s="1"/>
    </row>
    <row r="260" spans="1:4" ht="15.75" x14ac:dyDescent="0.25">
      <c r="A260" s="1"/>
      <c r="B260" s="3"/>
      <c r="C260" s="1"/>
      <c r="D260" s="1"/>
    </row>
    <row r="261" spans="1:4" ht="15.75" x14ac:dyDescent="0.25">
      <c r="A261" s="1"/>
      <c r="B261" s="3"/>
      <c r="C261" s="1"/>
      <c r="D261" s="1"/>
    </row>
    <row r="262" spans="1:4" ht="15.75" x14ac:dyDescent="0.25">
      <c r="A262" s="1"/>
      <c r="B262" s="3"/>
      <c r="C262" s="1"/>
      <c r="D262" s="1"/>
    </row>
    <row r="263" spans="1:4" ht="15.75" x14ac:dyDescent="0.25">
      <c r="A263" s="1"/>
      <c r="B263" s="3"/>
      <c r="C263" s="1"/>
      <c r="D263" s="1"/>
    </row>
    <row r="264" spans="1:4" ht="15.75" x14ac:dyDescent="0.25">
      <c r="A264" s="1"/>
      <c r="B264" s="3"/>
      <c r="C264" s="1"/>
      <c r="D264" s="1"/>
    </row>
    <row r="265" spans="1:4" ht="15.75" x14ac:dyDescent="0.25">
      <c r="A265" s="1"/>
      <c r="B265" s="3"/>
      <c r="C265" s="1"/>
      <c r="D265" s="1"/>
    </row>
    <row r="266" spans="1:4" ht="15.75" x14ac:dyDescent="0.25">
      <c r="A266" s="1"/>
      <c r="B266" s="3"/>
      <c r="C266" s="1"/>
      <c r="D266" s="1"/>
    </row>
    <row r="267" spans="1:4" ht="15.75" x14ac:dyDescent="0.25">
      <c r="A267" s="1"/>
      <c r="B267" s="3"/>
      <c r="C267" s="1"/>
      <c r="D267" s="1"/>
    </row>
    <row r="268" spans="1:4" ht="15.75" x14ac:dyDescent="0.25">
      <c r="A268" s="1"/>
      <c r="B268" s="3"/>
      <c r="C268" s="1"/>
      <c r="D268" s="1"/>
    </row>
    <row r="269" spans="1:4" ht="15.75" x14ac:dyDescent="0.25">
      <c r="A269" s="1"/>
      <c r="B269" s="3"/>
      <c r="C269" s="1"/>
      <c r="D269" s="1"/>
    </row>
    <row r="270" spans="1:4" ht="15.75" x14ac:dyDescent="0.25">
      <c r="A270" s="1"/>
      <c r="B270" s="3"/>
      <c r="C270" s="1"/>
      <c r="D270" s="1"/>
    </row>
    <row r="271" spans="1:4" ht="15.75" x14ac:dyDescent="0.25">
      <c r="A271" s="1"/>
      <c r="B271" s="3"/>
      <c r="C271" s="1"/>
      <c r="D271" s="1"/>
    </row>
    <row r="272" spans="1:4" ht="15.75" x14ac:dyDescent="0.25">
      <c r="A272" s="1"/>
      <c r="B272" s="3"/>
      <c r="C272" s="1"/>
      <c r="D272" s="1"/>
    </row>
    <row r="273" spans="1:4" ht="15.75" x14ac:dyDescent="0.25">
      <c r="A273" s="1"/>
      <c r="B273" s="3"/>
      <c r="C273" s="1"/>
      <c r="D273" s="1"/>
    </row>
    <row r="274" spans="1:4" ht="15.75" x14ac:dyDescent="0.25">
      <c r="A274" s="1"/>
      <c r="B274" s="3"/>
      <c r="C274" s="1"/>
      <c r="D274" s="1"/>
    </row>
    <row r="275" spans="1:4" ht="15.75" x14ac:dyDescent="0.25">
      <c r="A275" s="1"/>
      <c r="B275" s="3"/>
      <c r="C275" s="1"/>
      <c r="D275" s="1"/>
    </row>
    <row r="276" spans="1:4" ht="15.75" x14ac:dyDescent="0.25">
      <c r="A276" s="1"/>
      <c r="B276" s="3"/>
      <c r="C276" s="1"/>
      <c r="D276" s="1"/>
    </row>
    <row r="277" spans="1:4" ht="15.75" x14ac:dyDescent="0.25">
      <c r="A277" s="1"/>
      <c r="B277" s="3"/>
      <c r="C277" s="1"/>
      <c r="D277" s="1"/>
    </row>
    <row r="278" spans="1:4" ht="15.75" x14ac:dyDescent="0.25">
      <c r="A278" s="1"/>
      <c r="B278" s="3"/>
      <c r="C278" s="1"/>
      <c r="D278" s="1"/>
    </row>
    <row r="279" spans="1:4" ht="15.75" x14ac:dyDescent="0.25">
      <c r="A279" s="1"/>
      <c r="B279" s="3"/>
      <c r="C279" s="1"/>
      <c r="D279" s="1"/>
    </row>
    <row r="280" spans="1:4" ht="15.75" x14ac:dyDescent="0.25">
      <c r="A280" s="1"/>
      <c r="B280" s="3"/>
      <c r="C280" s="1"/>
      <c r="D280" s="1"/>
    </row>
    <row r="281" spans="1:4" ht="15.75" x14ac:dyDescent="0.25">
      <c r="A281" s="1"/>
      <c r="B281" s="3"/>
      <c r="C281" s="1"/>
      <c r="D281" s="1"/>
    </row>
    <row r="282" spans="1:4" ht="15.75" x14ac:dyDescent="0.25">
      <c r="A282" s="1"/>
      <c r="B282" s="3"/>
      <c r="C282" s="1"/>
      <c r="D282" s="1"/>
    </row>
    <row r="283" spans="1:4" ht="15.75" x14ac:dyDescent="0.25">
      <c r="A283" s="1"/>
      <c r="B283" s="3"/>
      <c r="C283" s="1"/>
      <c r="D283" s="1"/>
    </row>
    <row r="284" spans="1:4" ht="15.75" x14ac:dyDescent="0.25">
      <c r="A284" s="1"/>
      <c r="B284" s="3"/>
      <c r="C284" s="1"/>
      <c r="D284" s="1"/>
    </row>
    <row r="285" spans="1:4" ht="15.75" x14ac:dyDescent="0.25">
      <c r="A285" s="1"/>
      <c r="B285" s="3"/>
      <c r="C285" s="1"/>
      <c r="D285" s="1"/>
    </row>
    <row r="286" spans="1:4" ht="15.75" x14ac:dyDescent="0.25">
      <c r="A286" s="1"/>
      <c r="B286" s="3"/>
      <c r="C286" s="1"/>
      <c r="D286" s="1"/>
    </row>
    <row r="287" spans="1:4" ht="15.75" x14ac:dyDescent="0.25">
      <c r="A287" s="1"/>
      <c r="B287" s="3"/>
      <c r="C287" s="1"/>
      <c r="D287" s="1"/>
    </row>
    <row r="288" spans="1:4" ht="15.75" x14ac:dyDescent="0.25">
      <c r="A288" s="1"/>
      <c r="B288" s="3"/>
      <c r="C288" s="1"/>
      <c r="D288" s="1"/>
    </row>
    <row r="289" spans="1:4" ht="15.75" x14ac:dyDescent="0.25">
      <c r="A289" s="1"/>
      <c r="B289" s="3"/>
      <c r="C289" s="1"/>
      <c r="D289" s="1"/>
    </row>
    <row r="290" spans="1:4" ht="15.75" x14ac:dyDescent="0.25">
      <c r="A290" s="1"/>
      <c r="B290" s="3"/>
      <c r="C290" s="1"/>
      <c r="D290" s="1"/>
    </row>
    <row r="291" spans="1:4" ht="15.75" x14ac:dyDescent="0.25">
      <c r="A291" s="1"/>
      <c r="B291" s="3"/>
      <c r="C291" s="1"/>
      <c r="D291" s="1"/>
    </row>
    <row r="292" spans="1:4" ht="15.75" x14ac:dyDescent="0.25">
      <c r="A292" s="1"/>
      <c r="B292" s="3"/>
      <c r="C292" s="1"/>
      <c r="D292" s="1"/>
    </row>
    <row r="293" spans="1:4" ht="15.75" x14ac:dyDescent="0.25">
      <c r="A293" s="1"/>
      <c r="B293" s="3"/>
      <c r="C293" s="1"/>
      <c r="D293" s="1"/>
    </row>
    <row r="294" spans="1:4" ht="15.75" x14ac:dyDescent="0.25">
      <c r="A294" s="1"/>
      <c r="B294" s="3"/>
      <c r="C294" s="1"/>
      <c r="D294" s="1"/>
    </row>
    <row r="295" spans="1:4" ht="15.75" x14ac:dyDescent="0.25">
      <c r="A295" s="1"/>
      <c r="B295" s="3"/>
      <c r="C295" s="1"/>
      <c r="D295" s="1"/>
    </row>
    <row r="296" spans="1:4" ht="15.75" x14ac:dyDescent="0.25">
      <c r="A296" s="1"/>
      <c r="B296" s="3"/>
      <c r="C296" s="1"/>
      <c r="D296" s="1"/>
    </row>
    <row r="297" spans="1:4" ht="15.75" x14ac:dyDescent="0.25">
      <c r="A297" s="1"/>
      <c r="B297" s="3"/>
      <c r="C297" s="1"/>
      <c r="D297" s="1"/>
    </row>
    <row r="298" spans="1:4" ht="15.75" x14ac:dyDescent="0.25">
      <c r="A298" s="1"/>
      <c r="B298" s="3"/>
      <c r="C298" s="1"/>
      <c r="D298" s="1"/>
    </row>
    <row r="299" spans="1:4" ht="15.75" x14ac:dyDescent="0.25">
      <c r="A299" s="1"/>
      <c r="B299" s="3"/>
      <c r="C299" s="1"/>
      <c r="D299" s="1"/>
    </row>
    <row r="300" spans="1:4" ht="15.75" x14ac:dyDescent="0.25">
      <c r="A300" s="1"/>
      <c r="B300" s="3"/>
      <c r="C300" s="1"/>
      <c r="D300" s="1"/>
    </row>
    <row r="301" spans="1:4" ht="15.75" x14ac:dyDescent="0.25">
      <c r="A301" s="1"/>
      <c r="B301" s="3"/>
      <c r="C301" s="1"/>
      <c r="D301" s="1"/>
    </row>
    <row r="302" spans="1:4" ht="15.75" x14ac:dyDescent="0.25">
      <c r="A302" s="1"/>
      <c r="B302" s="3"/>
      <c r="C302" s="1"/>
      <c r="D302" s="1"/>
    </row>
    <row r="303" spans="1:4" ht="15.75" x14ac:dyDescent="0.25">
      <c r="A303" s="1"/>
      <c r="B303" s="3"/>
      <c r="C303" s="1"/>
      <c r="D303" s="1"/>
    </row>
    <row r="304" spans="1:4" ht="15.75" x14ac:dyDescent="0.25">
      <c r="A304" s="1"/>
      <c r="B304" s="3"/>
      <c r="C304" s="1"/>
      <c r="D304" s="1"/>
    </row>
    <row r="305" spans="1:4" ht="15.75" x14ac:dyDescent="0.25">
      <c r="A305" s="1"/>
      <c r="B305" s="3"/>
      <c r="C305" s="1"/>
      <c r="D305" s="1"/>
    </row>
    <row r="306" spans="1:4" ht="15.75" x14ac:dyDescent="0.25">
      <c r="A306" s="1"/>
      <c r="B306" s="3"/>
      <c r="C306" s="1"/>
      <c r="D306" s="1"/>
    </row>
    <row r="307" spans="1:4" ht="15.75" x14ac:dyDescent="0.25">
      <c r="A307" s="1"/>
      <c r="B307" s="3"/>
      <c r="C307" s="1"/>
      <c r="D307" s="1"/>
    </row>
    <row r="308" spans="1:4" ht="15.75" x14ac:dyDescent="0.25">
      <c r="A308" s="1"/>
      <c r="B308" s="3"/>
      <c r="C308" s="1"/>
      <c r="D308" s="1"/>
    </row>
    <row r="309" spans="1:4" ht="15.75" x14ac:dyDescent="0.25">
      <c r="A309" s="1"/>
      <c r="B309" s="3"/>
      <c r="C309" s="1"/>
      <c r="D309" s="1"/>
    </row>
    <row r="310" spans="1:4" ht="15.75" x14ac:dyDescent="0.25">
      <c r="A310" s="1"/>
      <c r="B310" s="3"/>
      <c r="C310" s="1"/>
      <c r="D310" s="1"/>
    </row>
    <row r="311" spans="1:4" ht="15.75" x14ac:dyDescent="0.25">
      <c r="A311" s="1"/>
      <c r="B311" s="3"/>
      <c r="C311" s="1"/>
      <c r="D311" s="1"/>
    </row>
    <row r="312" spans="1:4" ht="15.75" x14ac:dyDescent="0.25">
      <c r="A312" s="1"/>
      <c r="B312" s="3"/>
      <c r="C312" s="1"/>
      <c r="D312" s="1"/>
    </row>
    <row r="313" spans="1:4" ht="15.75" x14ac:dyDescent="0.25">
      <c r="A313" s="1"/>
      <c r="B313" s="3"/>
      <c r="C313" s="1"/>
      <c r="D313" s="1"/>
    </row>
    <row r="314" spans="1:4" ht="15.75" x14ac:dyDescent="0.25">
      <c r="A314" s="1"/>
      <c r="B314" s="3"/>
      <c r="C314" s="1"/>
      <c r="D314" s="1"/>
    </row>
    <row r="315" spans="1:4" ht="15.75" x14ac:dyDescent="0.25">
      <c r="A315" s="1"/>
      <c r="B315" s="3"/>
      <c r="C315" s="1"/>
      <c r="D315" s="1"/>
    </row>
    <row r="316" spans="1:4" ht="15.75" x14ac:dyDescent="0.25">
      <c r="A316" s="1"/>
      <c r="B316" s="3"/>
      <c r="C316" s="1"/>
      <c r="D316" s="1"/>
    </row>
    <row r="317" spans="1:4" ht="15.75" x14ac:dyDescent="0.25">
      <c r="A317" s="1"/>
      <c r="B317" s="3"/>
      <c r="C317" s="1"/>
      <c r="D317" s="1"/>
    </row>
    <row r="318" spans="1:4" ht="15.75" x14ac:dyDescent="0.25">
      <c r="A318" s="1"/>
      <c r="B318" s="3"/>
      <c r="C318" s="1"/>
      <c r="D318" s="1"/>
    </row>
    <row r="319" spans="1:4" ht="15.75" x14ac:dyDescent="0.25">
      <c r="A319" s="1"/>
      <c r="B319" s="3"/>
      <c r="C319" s="1"/>
      <c r="D319" s="1"/>
    </row>
    <row r="320" spans="1:4" ht="15.75" x14ac:dyDescent="0.25">
      <c r="A320" s="1"/>
      <c r="B320" s="3"/>
      <c r="C320" s="1"/>
      <c r="D320" s="1"/>
    </row>
    <row r="321" spans="1:4" ht="15.75" x14ac:dyDescent="0.25">
      <c r="A321" s="1"/>
      <c r="B321" s="3"/>
      <c r="C321" s="1"/>
      <c r="D321" s="1"/>
    </row>
    <row r="322" spans="1:4" ht="15.75" x14ac:dyDescent="0.25">
      <c r="A322" s="1"/>
      <c r="B322" s="3"/>
      <c r="C322" s="1"/>
      <c r="D322" s="1"/>
    </row>
    <row r="323" spans="1:4" ht="15.75" x14ac:dyDescent="0.25">
      <c r="A323" s="1"/>
      <c r="B323" s="3"/>
      <c r="C323" s="1"/>
      <c r="D323" s="1"/>
    </row>
    <row r="324" spans="1:4" ht="15.75" x14ac:dyDescent="0.25">
      <c r="A324" s="1"/>
      <c r="B324" s="3"/>
      <c r="C324" s="1"/>
      <c r="D324" s="1"/>
    </row>
    <row r="325" spans="1:4" ht="15.75" x14ac:dyDescent="0.25">
      <c r="A325" s="1"/>
      <c r="B325" s="3"/>
      <c r="C325" s="1"/>
      <c r="D325" s="1"/>
    </row>
    <row r="326" spans="1:4" ht="15.75" x14ac:dyDescent="0.25">
      <c r="A326" s="1"/>
      <c r="B326" s="3"/>
      <c r="C326" s="1"/>
      <c r="D326" s="1"/>
    </row>
    <row r="327" spans="1:4" ht="15.75" x14ac:dyDescent="0.25">
      <c r="A327" s="1"/>
      <c r="B327" s="3"/>
      <c r="C327" s="1"/>
      <c r="D327" s="1"/>
    </row>
    <row r="328" spans="1:4" ht="15.75" x14ac:dyDescent="0.25">
      <c r="A328" s="1"/>
      <c r="B328" s="3"/>
      <c r="C328" s="1"/>
      <c r="D328" s="1"/>
    </row>
    <row r="329" spans="1:4" ht="15.75" x14ac:dyDescent="0.25">
      <c r="A329" s="1"/>
      <c r="B329" s="3"/>
      <c r="C329" s="1"/>
      <c r="D329" s="1"/>
    </row>
    <row r="330" spans="1:4" ht="15.75" x14ac:dyDescent="0.25">
      <c r="A330" s="1"/>
      <c r="B330" s="3"/>
      <c r="C330" s="1"/>
      <c r="D330" s="1"/>
    </row>
    <row r="331" spans="1:4" ht="15.75" x14ac:dyDescent="0.25">
      <c r="A331" s="1"/>
      <c r="B331" s="3"/>
      <c r="C331" s="1"/>
      <c r="D331" s="1"/>
    </row>
    <row r="332" spans="1:4" ht="15.75" x14ac:dyDescent="0.25">
      <c r="A332" s="1"/>
      <c r="B332" s="3"/>
      <c r="C332" s="1"/>
      <c r="D332" s="1"/>
    </row>
    <row r="333" spans="1:4" ht="15.75" x14ac:dyDescent="0.25">
      <c r="A333" s="1"/>
      <c r="B333" s="3"/>
      <c r="C333" s="1"/>
      <c r="D333" s="1"/>
    </row>
    <row r="334" spans="1:4" ht="15.75" x14ac:dyDescent="0.25">
      <c r="A334" s="1"/>
      <c r="B334" s="3"/>
      <c r="C334" s="1"/>
      <c r="D334" s="1"/>
    </row>
    <row r="335" spans="1:4" ht="15.75" x14ac:dyDescent="0.25">
      <c r="A335" s="1"/>
      <c r="B335" s="3"/>
      <c r="C335" s="1"/>
      <c r="D335" s="1"/>
    </row>
    <row r="336" spans="1:4" ht="15.75" x14ac:dyDescent="0.25">
      <c r="A336" s="1"/>
      <c r="B336" s="3"/>
      <c r="C336" s="1"/>
      <c r="D336" s="1"/>
    </row>
    <row r="337" spans="1:4" ht="15.75" x14ac:dyDescent="0.25">
      <c r="A337" s="1"/>
      <c r="B337" s="3"/>
      <c r="C337" s="1"/>
      <c r="D337" s="1"/>
    </row>
    <row r="338" spans="1:4" ht="15.75" x14ac:dyDescent="0.25">
      <c r="A338" s="1"/>
      <c r="B338" s="3"/>
      <c r="C338" s="1"/>
      <c r="D338" s="1"/>
    </row>
    <row r="339" spans="1:4" ht="15.75" x14ac:dyDescent="0.25">
      <c r="A339" s="1"/>
      <c r="B339" s="3"/>
      <c r="C339" s="1"/>
      <c r="D339" s="1"/>
    </row>
    <row r="340" spans="1:4" ht="15.75" x14ac:dyDescent="0.25">
      <c r="A340" s="1"/>
      <c r="B340" s="3"/>
      <c r="C340" s="1"/>
      <c r="D340" s="1"/>
    </row>
    <row r="341" spans="1:4" ht="15.75" x14ac:dyDescent="0.25">
      <c r="A341" s="1"/>
      <c r="B341" s="3"/>
      <c r="C341" s="1"/>
      <c r="D341" s="1"/>
    </row>
    <row r="342" spans="1:4" ht="15.75" x14ac:dyDescent="0.25">
      <c r="A342" s="1"/>
      <c r="B342" s="3"/>
      <c r="C342" s="1"/>
      <c r="D342" s="1"/>
    </row>
    <row r="343" spans="1:4" ht="15.75" x14ac:dyDescent="0.25">
      <c r="A343" s="1"/>
      <c r="B343" s="3"/>
      <c r="C343" s="1"/>
      <c r="D343" s="1"/>
    </row>
    <row r="344" spans="1:4" ht="15.75" x14ac:dyDescent="0.25">
      <c r="A344" s="1"/>
      <c r="B344" s="3"/>
      <c r="C344" s="1"/>
      <c r="D344" s="1"/>
    </row>
    <row r="345" spans="1:4" ht="15.75" x14ac:dyDescent="0.25">
      <c r="A345" s="1"/>
      <c r="B345" s="3"/>
      <c r="C345" s="1"/>
      <c r="D345" s="1"/>
    </row>
    <row r="346" spans="1:4" ht="15.75" x14ac:dyDescent="0.25">
      <c r="A346" s="1"/>
      <c r="B346" s="3"/>
      <c r="C346" s="1"/>
      <c r="D346" s="1"/>
    </row>
    <row r="347" spans="1:4" ht="15.75" x14ac:dyDescent="0.25">
      <c r="A347" s="1"/>
      <c r="B347" s="3"/>
      <c r="C347" s="1"/>
      <c r="D347" s="1"/>
    </row>
    <row r="348" spans="1:4" ht="15.75" x14ac:dyDescent="0.25">
      <c r="A348" s="1"/>
      <c r="B348" s="3"/>
      <c r="C348" s="1"/>
      <c r="D348" s="1"/>
    </row>
    <row r="349" spans="1:4" ht="15.75" x14ac:dyDescent="0.25">
      <c r="A349" s="1"/>
      <c r="B349" s="3"/>
      <c r="C349" s="1"/>
      <c r="D349" s="1"/>
    </row>
    <row r="350" spans="1:4" ht="15.75" x14ac:dyDescent="0.25">
      <c r="A350" s="1"/>
      <c r="B350" s="3"/>
      <c r="C350" s="1"/>
      <c r="D350" s="1"/>
    </row>
    <row r="351" spans="1:4" ht="15.75" x14ac:dyDescent="0.25">
      <c r="A351" s="1"/>
      <c r="B351" s="3"/>
      <c r="C351" s="1"/>
      <c r="D351" s="1"/>
    </row>
    <row r="352" spans="1:4" ht="15.75" x14ac:dyDescent="0.25">
      <c r="A352" s="1"/>
      <c r="B352" s="3"/>
      <c r="C352" s="1"/>
      <c r="D352" s="1"/>
    </row>
    <row r="353" spans="1:4" ht="15.75" x14ac:dyDescent="0.25">
      <c r="A353" s="1"/>
      <c r="B353" s="3"/>
      <c r="C353" s="1"/>
      <c r="D353" s="1"/>
    </row>
    <row r="354" spans="1:4" ht="15.75" x14ac:dyDescent="0.25">
      <c r="A354" s="1"/>
      <c r="B354" s="3"/>
      <c r="C354" s="1"/>
      <c r="D354" s="1"/>
    </row>
    <row r="355" spans="1:4" ht="15.75" x14ac:dyDescent="0.25">
      <c r="A355" s="1"/>
      <c r="B355" s="3"/>
      <c r="C355" s="1"/>
      <c r="D355" s="1"/>
    </row>
    <row r="356" spans="1:4" ht="15.75" x14ac:dyDescent="0.25">
      <c r="A356" s="1"/>
      <c r="B356" s="3"/>
      <c r="C356" s="1"/>
      <c r="D356" s="1"/>
    </row>
    <row r="357" spans="1:4" ht="15.75" x14ac:dyDescent="0.25">
      <c r="A357" s="1"/>
      <c r="B357" s="3"/>
      <c r="C357" s="1"/>
      <c r="D357" s="1"/>
    </row>
    <row r="358" spans="1:4" ht="15.75" x14ac:dyDescent="0.25">
      <c r="A358" s="1"/>
      <c r="B358" s="3"/>
      <c r="C358" s="1"/>
      <c r="D358" s="1"/>
    </row>
    <row r="359" spans="1:4" ht="15.75" x14ac:dyDescent="0.25">
      <c r="A359" s="1"/>
      <c r="B359" s="3"/>
      <c r="C359" s="1"/>
      <c r="D359" s="1"/>
    </row>
    <row r="360" spans="1:4" ht="15.75" x14ac:dyDescent="0.25">
      <c r="A360" s="1"/>
      <c r="B360" s="3"/>
      <c r="C360" s="1"/>
      <c r="D360" s="1"/>
    </row>
    <row r="361" spans="1:4" ht="15.75" x14ac:dyDescent="0.25">
      <c r="A361" s="1"/>
      <c r="B361" s="3"/>
      <c r="C361" s="1"/>
      <c r="D361" s="1"/>
    </row>
    <row r="362" spans="1:4" ht="15.75" x14ac:dyDescent="0.25">
      <c r="A362" s="1"/>
      <c r="B362" s="3"/>
      <c r="C362" s="1"/>
      <c r="D362" s="1"/>
    </row>
    <row r="363" spans="1:4" ht="15.75" x14ac:dyDescent="0.25">
      <c r="A363" s="1"/>
      <c r="B363" s="3"/>
      <c r="C363" s="1"/>
      <c r="D363" s="1"/>
    </row>
    <row r="364" spans="1:4" ht="15.75" x14ac:dyDescent="0.25">
      <c r="A364" s="1"/>
      <c r="B364" s="3"/>
      <c r="C364" s="1"/>
      <c r="D364" s="1"/>
    </row>
    <row r="365" spans="1:4" ht="15.75" x14ac:dyDescent="0.25">
      <c r="A365" s="1"/>
      <c r="B365" s="3"/>
      <c r="C365" s="1"/>
      <c r="D365" s="1"/>
    </row>
    <row r="366" spans="1:4" ht="15.75" x14ac:dyDescent="0.25">
      <c r="A366" s="1"/>
      <c r="B366" s="3"/>
      <c r="C366" s="1"/>
      <c r="D366" s="1"/>
    </row>
    <row r="367" spans="1:4" ht="15.75" x14ac:dyDescent="0.25">
      <c r="A367" s="1"/>
      <c r="B367" s="3"/>
      <c r="C367" s="1"/>
      <c r="D367" s="1"/>
    </row>
    <row r="368" spans="1:4" ht="15.75" x14ac:dyDescent="0.25">
      <c r="A368" s="1"/>
      <c r="B368" s="3"/>
      <c r="C368" s="1"/>
      <c r="D368" s="1"/>
    </row>
    <row r="369" spans="1:4" ht="15.75" x14ac:dyDescent="0.25">
      <c r="A369" s="1"/>
      <c r="B369" s="3"/>
      <c r="C369" s="1"/>
      <c r="D369" s="1"/>
    </row>
    <row r="370" spans="1:4" ht="15.75" x14ac:dyDescent="0.25">
      <c r="A370" s="1"/>
      <c r="B370" s="3"/>
      <c r="C370" s="1"/>
      <c r="D370" s="1"/>
    </row>
    <row r="371" spans="1:4" ht="15.75" x14ac:dyDescent="0.25">
      <c r="A371" s="1"/>
      <c r="B371" s="3"/>
      <c r="C371" s="1"/>
      <c r="D371" s="1"/>
    </row>
    <row r="372" spans="1:4" ht="15.75" x14ac:dyDescent="0.25">
      <c r="A372" s="1"/>
      <c r="B372" s="3"/>
      <c r="C372" s="1"/>
      <c r="D372" s="1"/>
    </row>
    <row r="373" spans="1:4" ht="15.75" x14ac:dyDescent="0.25">
      <c r="A373" s="1"/>
      <c r="B373" s="3"/>
      <c r="C373" s="1"/>
      <c r="D373" s="1"/>
    </row>
    <row r="374" spans="1:4" ht="15.75" x14ac:dyDescent="0.25">
      <c r="A374" s="1"/>
      <c r="B374" s="3"/>
      <c r="C374" s="1"/>
      <c r="D374" s="1"/>
    </row>
    <row r="375" spans="1:4" ht="15.75" x14ac:dyDescent="0.25">
      <c r="A375" s="1"/>
      <c r="B375" s="3"/>
      <c r="C375" s="1"/>
      <c r="D375" s="1"/>
    </row>
    <row r="376" spans="1:4" ht="15.75" x14ac:dyDescent="0.25">
      <c r="A376" s="1"/>
      <c r="B376" s="3"/>
      <c r="C376" s="1"/>
      <c r="D376" s="1"/>
    </row>
    <row r="377" spans="1:4" ht="15.75" x14ac:dyDescent="0.25">
      <c r="A377" s="1"/>
      <c r="B377" s="3"/>
      <c r="C377" s="1"/>
      <c r="D377" s="1"/>
    </row>
    <row r="378" spans="1:4" ht="15.75" x14ac:dyDescent="0.25">
      <c r="A378" s="1"/>
      <c r="B378" s="3"/>
      <c r="C378" s="1"/>
      <c r="D378" s="1"/>
    </row>
    <row r="379" spans="1:4" ht="15.75" x14ac:dyDescent="0.25">
      <c r="A379" s="1"/>
      <c r="B379" s="3"/>
      <c r="C379" s="1"/>
      <c r="D379" s="1"/>
    </row>
    <row r="380" spans="1:4" ht="15.75" x14ac:dyDescent="0.25">
      <c r="A380" s="1"/>
      <c r="B380" s="3"/>
      <c r="C380" s="1"/>
      <c r="D380" s="1"/>
    </row>
    <row r="381" spans="1:4" ht="15.75" x14ac:dyDescent="0.25">
      <c r="A381" s="1"/>
      <c r="B381" s="3"/>
      <c r="C381" s="1"/>
      <c r="D381" s="1"/>
    </row>
    <row r="382" spans="1:4" ht="15.75" x14ac:dyDescent="0.25">
      <c r="A382" s="1"/>
      <c r="B382" s="3"/>
      <c r="C382" s="1"/>
      <c r="D382" s="1"/>
    </row>
    <row r="383" spans="1:4" ht="15.75" x14ac:dyDescent="0.25">
      <c r="A383" s="1"/>
      <c r="B383" s="3"/>
      <c r="C383" s="1"/>
      <c r="D383" s="1"/>
    </row>
    <row r="384" spans="1:4" ht="15.75" x14ac:dyDescent="0.25">
      <c r="A384" s="1"/>
      <c r="B384" s="3"/>
      <c r="C384" s="1"/>
      <c r="D384" s="1"/>
    </row>
    <row r="385" spans="1:4" ht="15.75" x14ac:dyDescent="0.25">
      <c r="A385" s="1"/>
      <c r="B385" s="3"/>
      <c r="C385" s="1"/>
      <c r="D385" s="1"/>
    </row>
    <row r="386" spans="1:4" ht="15.75" x14ac:dyDescent="0.25">
      <c r="A386" s="1"/>
      <c r="B386" s="3"/>
      <c r="C386" s="1"/>
      <c r="D386" s="1"/>
    </row>
    <row r="387" spans="1:4" ht="15.75" x14ac:dyDescent="0.25">
      <c r="A387" s="1"/>
      <c r="B387" s="3"/>
      <c r="C387" s="1"/>
      <c r="D387" s="1"/>
    </row>
    <row r="388" spans="1:4" ht="15.75" x14ac:dyDescent="0.25">
      <c r="A388" s="1"/>
      <c r="B388" s="3"/>
      <c r="C388" s="1"/>
      <c r="D388" s="1"/>
    </row>
    <row r="389" spans="1:4" ht="15.75" x14ac:dyDescent="0.25">
      <c r="A389" s="1"/>
      <c r="B389" s="3"/>
      <c r="C389" s="1"/>
      <c r="D389" s="1"/>
    </row>
    <row r="390" spans="1:4" ht="15.75" x14ac:dyDescent="0.25">
      <c r="A390" s="1"/>
      <c r="B390" s="3"/>
      <c r="C390" s="1"/>
      <c r="D390" s="1"/>
    </row>
    <row r="391" spans="1:4" ht="15.75" x14ac:dyDescent="0.25">
      <c r="A391" s="1"/>
      <c r="B391" s="3"/>
      <c r="C391" s="1"/>
      <c r="D391" s="1"/>
    </row>
    <row r="392" spans="1:4" ht="15.75" x14ac:dyDescent="0.25">
      <c r="A392" s="1"/>
      <c r="B392" s="3"/>
      <c r="C392" s="1"/>
      <c r="D392" s="1"/>
    </row>
    <row r="393" spans="1:4" ht="15.75" x14ac:dyDescent="0.25">
      <c r="A393" s="1"/>
      <c r="B393" s="3"/>
      <c r="C393" s="1"/>
      <c r="D393" s="1"/>
    </row>
    <row r="394" spans="1:4" ht="15.75" x14ac:dyDescent="0.25">
      <c r="A394" s="1"/>
      <c r="B394" s="3"/>
      <c r="C394" s="1"/>
      <c r="D394" s="1"/>
    </row>
    <row r="395" spans="1:4" ht="15.75" x14ac:dyDescent="0.25">
      <c r="A395" s="1"/>
      <c r="B395" s="3"/>
      <c r="C395" s="1"/>
      <c r="D395" s="1"/>
    </row>
    <row r="396" spans="1:4" ht="15.75" x14ac:dyDescent="0.25">
      <c r="A396" s="1"/>
      <c r="B396" s="3"/>
      <c r="C396" s="1"/>
      <c r="D396" s="1"/>
    </row>
    <row r="397" spans="1:4" ht="15.75" x14ac:dyDescent="0.25">
      <c r="A397" s="1"/>
      <c r="B397" s="3"/>
      <c r="C397" s="1"/>
      <c r="D397" s="1"/>
    </row>
    <row r="398" spans="1:4" ht="15.75" x14ac:dyDescent="0.25">
      <c r="A398" s="1"/>
      <c r="B398" s="3"/>
      <c r="C398" s="1"/>
      <c r="D398" s="1"/>
    </row>
    <row r="399" spans="1:4" ht="15.75" x14ac:dyDescent="0.25">
      <c r="A399" s="1"/>
      <c r="B399" s="3"/>
      <c r="C399" s="1"/>
      <c r="D399" s="1"/>
    </row>
    <row r="400" spans="1:4" ht="15.75" x14ac:dyDescent="0.25">
      <c r="A400" s="1"/>
      <c r="B400" s="3"/>
      <c r="C400" s="1"/>
      <c r="D400" s="1"/>
    </row>
    <row r="401" spans="1:4" ht="15.75" x14ac:dyDescent="0.25">
      <c r="A401" s="1"/>
      <c r="B401" s="3"/>
      <c r="C401" s="1"/>
      <c r="D401" s="1"/>
    </row>
    <row r="402" spans="1:4" ht="15.75" x14ac:dyDescent="0.25">
      <c r="A402" s="1"/>
      <c r="B402" s="3"/>
      <c r="C402" s="1"/>
      <c r="D402" s="1"/>
    </row>
    <row r="403" spans="1:4" ht="15.75" x14ac:dyDescent="0.25">
      <c r="A403" s="1"/>
      <c r="B403" s="3"/>
      <c r="C403" s="1"/>
      <c r="D403" s="1"/>
    </row>
    <row r="404" spans="1:4" ht="15.75" x14ac:dyDescent="0.25">
      <c r="A404" s="1"/>
      <c r="B404" s="3"/>
      <c r="C404" s="1"/>
      <c r="D404" s="1"/>
    </row>
    <row r="405" spans="1:4" ht="15.75" x14ac:dyDescent="0.25">
      <c r="A405" s="1"/>
      <c r="B405" s="3"/>
      <c r="C405" s="1"/>
      <c r="D405" s="1"/>
    </row>
    <row r="406" spans="1:4" ht="15.75" x14ac:dyDescent="0.25">
      <c r="A406" s="1"/>
      <c r="B406" s="3"/>
      <c r="C406" s="1"/>
      <c r="D406" s="1"/>
    </row>
    <row r="407" spans="1:4" ht="15.75" x14ac:dyDescent="0.25">
      <c r="A407" s="1"/>
      <c r="B407" s="3"/>
      <c r="C407" s="1"/>
      <c r="D407" s="1"/>
    </row>
    <row r="408" spans="1:4" ht="15.75" x14ac:dyDescent="0.25">
      <c r="A408" s="1"/>
      <c r="B408" s="3"/>
      <c r="C408" s="1"/>
      <c r="D408" s="1"/>
    </row>
    <row r="409" spans="1:4" ht="15.75" x14ac:dyDescent="0.25">
      <c r="A409" s="1"/>
      <c r="B409" s="3"/>
      <c r="C409" s="1"/>
      <c r="D409" s="1"/>
    </row>
    <row r="410" spans="1:4" ht="15.75" x14ac:dyDescent="0.25">
      <c r="A410" s="1"/>
      <c r="B410" s="3"/>
      <c r="C410" s="1"/>
      <c r="D410" s="1"/>
    </row>
    <row r="411" spans="1:4" ht="15.75" x14ac:dyDescent="0.25">
      <c r="A411" s="1"/>
      <c r="B411" s="3"/>
      <c r="C411" s="1"/>
      <c r="D411" s="1"/>
    </row>
    <row r="412" spans="1:4" ht="15.75" x14ac:dyDescent="0.25">
      <c r="A412" s="1"/>
      <c r="B412" s="3"/>
      <c r="C412" s="1"/>
      <c r="D412" s="1"/>
    </row>
    <row r="413" spans="1:4" ht="15.75" x14ac:dyDescent="0.25">
      <c r="A413" s="1"/>
      <c r="B413" s="3"/>
      <c r="C413" s="1"/>
      <c r="D413" s="1"/>
    </row>
    <row r="414" spans="1:4" ht="15.75" x14ac:dyDescent="0.25">
      <c r="A414" s="1"/>
      <c r="B414" s="3"/>
      <c r="C414" s="1"/>
      <c r="D414" s="1"/>
    </row>
    <row r="415" spans="1:4" ht="15.75" x14ac:dyDescent="0.25">
      <c r="A415" s="1"/>
      <c r="B415" s="3"/>
      <c r="C415" s="1"/>
      <c r="D415" s="1"/>
    </row>
    <row r="416" spans="1:4" ht="15.75" x14ac:dyDescent="0.25">
      <c r="A416" s="1"/>
      <c r="B416" s="3"/>
      <c r="C416" s="1"/>
      <c r="D416" s="1"/>
    </row>
    <row r="417" spans="1:4" ht="15.75" x14ac:dyDescent="0.25">
      <c r="A417" s="1"/>
      <c r="B417" s="3"/>
      <c r="C417" s="1"/>
      <c r="D417" s="1"/>
    </row>
    <row r="418" spans="1:4" ht="15.75" x14ac:dyDescent="0.25">
      <c r="A418" s="1"/>
      <c r="B418" s="3"/>
      <c r="C418" s="1"/>
      <c r="D418" s="1"/>
    </row>
    <row r="419" spans="1:4" ht="15.75" x14ac:dyDescent="0.25">
      <c r="A419" s="1"/>
      <c r="B419" s="3"/>
      <c r="C419" s="1"/>
      <c r="D419" s="1"/>
    </row>
    <row r="420" spans="1:4" ht="15.75" x14ac:dyDescent="0.25">
      <c r="A420" s="1"/>
      <c r="B420" s="3"/>
      <c r="C420" s="1"/>
      <c r="D420" s="1"/>
    </row>
    <row r="421" spans="1:4" ht="15.75" x14ac:dyDescent="0.25">
      <c r="A421" s="1"/>
      <c r="B421" s="3"/>
      <c r="C421" s="1"/>
      <c r="D421" s="1"/>
    </row>
    <row r="422" spans="1:4" ht="15.75" x14ac:dyDescent="0.25">
      <c r="A422" s="1"/>
      <c r="B422" s="3"/>
      <c r="C422" s="1"/>
      <c r="D422" s="1"/>
    </row>
    <row r="423" spans="1:4" ht="15.75" x14ac:dyDescent="0.25">
      <c r="A423" s="1"/>
      <c r="B423" s="3"/>
      <c r="C423" s="1"/>
      <c r="D423" s="1"/>
    </row>
    <row r="424" spans="1:4" ht="15.75" x14ac:dyDescent="0.25">
      <c r="A424" s="1"/>
      <c r="B424" s="3"/>
      <c r="C424" s="1"/>
      <c r="D424" s="1"/>
    </row>
    <row r="425" spans="1:4" ht="15.75" x14ac:dyDescent="0.25">
      <c r="A425" s="1"/>
      <c r="B425" s="3"/>
      <c r="C425" s="1"/>
      <c r="D425" s="1"/>
    </row>
    <row r="426" spans="1:4" ht="15.75" x14ac:dyDescent="0.25">
      <c r="A426" s="1"/>
      <c r="B426" s="3"/>
      <c r="C426" s="1"/>
      <c r="D426" s="1"/>
    </row>
    <row r="427" spans="1:4" ht="15.75" x14ac:dyDescent="0.25">
      <c r="A427" s="1"/>
      <c r="B427" s="3"/>
      <c r="C427" s="1"/>
      <c r="D427" s="1"/>
    </row>
    <row r="428" spans="1:4" ht="15.75" x14ac:dyDescent="0.25">
      <c r="A428" s="1"/>
      <c r="B428" s="3"/>
      <c r="C428" s="1"/>
      <c r="D428" s="1"/>
    </row>
    <row r="429" spans="1:4" ht="15.75" x14ac:dyDescent="0.25">
      <c r="A429" s="1"/>
      <c r="B429" s="3"/>
      <c r="C429" s="1"/>
      <c r="D429" s="1"/>
    </row>
    <row r="430" spans="1:4" ht="15.75" x14ac:dyDescent="0.25">
      <c r="A430" s="1"/>
      <c r="B430" s="3"/>
      <c r="C430" s="1"/>
      <c r="D430" s="1"/>
    </row>
    <row r="431" spans="1:4" ht="15.75" x14ac:dyDescent="0.25">
      <c r="A431" s="1"/>
      <c r="B431" s="3"/>
      <c r="C431" s="1"/>
      <c r="D431" s="1"/>
    </row>
    <row r="432" spans="1:4" ht="15.75" x14ac:dyDescent="0.25">
      <c r="A432" s="1"/>
      <c r="B432" s="3"/>
      <c r="C432" s="1"/>
      <c r="D432" s="1"/>
    </row>
    <row r="433" spans="1:4" ht="15.75" x14ac:dyDescent="0.25">
      <c r="A433" s="1"/>
      <c r="B433" s="3"/>
      <c r="C433" s="1"/>
      <c r="D433" s="1"/>
    </row>
    <row r="434" spans="1:4" ht="15.75" x14ac:dyDescent="0.25">
      <c r="A434" s="1"/>
      <c r="B434" s="3"/>
      <c r="C434" s="1"/>
      <c r="D434" s="1"/>
    </row>
    <row r="435" spans="1:4" ht="15.75" x14ac:dyDescent="0.25">
      <c r="A435" s="1"/>
      <c r="B435" s="3"/>
      <c r="C435" s="1"/>
      <c r="D435" s="1"/>
    </row>
    <row r="436" spans="1:4" ht="15.75" x14ac:dyDescent="0.25">
      <c r="A436" s="1"/>
      <c r="B436" s="3"/>
      <c r="C436" s="1"/>
      <c r="D436" s="1"/>
    </row>
    <row r="437" spans="1:4" ht="15.75" x14ac:dyDescent="0.25">
      <c r="A437" s="1"/>
      <c r="B437" s="3"/>
      <c r="C437" s="1"/>
      <c r="D437" s="1"/>
    </row>
    <row r="438" spans="1:4" ht="15.75" x14ac:dyDescent="0.25">
      <c r="A438" s="1"/>
      <c r="B438" s="3"/>
      <c r="C438" s="1"/>
      <c r="D438" s="1"/>
    </row>
    <row r="439" spans="1:4" ht="15.75" x14ac:dyDescent="0.25">
      <c r="A439" s="1"/>
      <c r="B439" s="3"/>
      <c r="C439" s="1"/>
      <c r="D439" s="1"/>
    </row>
    <row r="440" spans="1:4" ht="15.75" x14ac:dyDescent="0.25">
      <c r="A440" s="1"/>
      <c r="B440" s="3"/>
      <c r="C440" s="1"/>
      <c r="D440" s="1"/>
    </row>
    <row r="441" spans="1:4" ht="15.75" x14ac:dyDescent="0.25">
      <c r="A441" s="1"/>
      <c r="B441" s="3"/>
      <c r="C441" s="1"/>
      <c r="D441" s="1"/>
    </row>
    <row r="442" spans="1:4" ht="15.75" x14ac:dyDescent="0.25">
      <c r="A442" s="1"/>
      <c r="B442" s="3"/>
      <c r="C442" s="1"/>
      <c r="D442" s="1"/>
    </row>
    <row r="443" spans="1:4" ht="15.75" x14ac:dyDescent="0.25">
      <c r="A443" s="1"/>
      <c r="B443" s="3"/>
      <c r="C443" s="1"/>
      <c r="D443" s="1"/>
    </row>
    <row r="444" spans="1:4" ht="15.75" x14ac:dyDescent="0.25">
      <c r="A444" s="1"/>
      <c r="B444" s="3"/>
      <c r="C444" s="1"/>
      <c r="D444" s="1"/>
    </row>
    <row r="445" spans="1:4" ht="15.75" x14ac:dyDescent="0.25">
      <c r="A445" s="1"/>
      <c r="B445" s="3"/>
      <c r="C445" s="1"/>
      <c r="D445" s="1"/>
    </row>
    <row r="446" spans="1:4" ht="15.75" x14ac:dyDescent="0.25">
      <c r="A446" s="1"/>
      <c r="B446" s="3"/>
      <c r="C446" s="1"/>
      <c r="D446" s="1"/>
    </row>
    <row r="447" spans="1:4" ht="15.75" x14ac:dyDescent="0.25">
      <c r="A447" s="1"/>
      <c r="B447" s="3"/>
      <c r="C447" s="1"/>
      <c r="D447" s="1"/>
    </row>
    <row r="448" spans="1:4" ht="15.75" x14ac:dyDescent="0.25">
      <c r="A448" s="1"/>
      <c r="B448" s="3"/>
      <c r="C448" s="1"/>
      <c r="D448" s="1"/>
    </row>
    <row r="449" spans="1:4" ht="15.75" x14ac:dyDescent="0.25">
      <c r="A449" s="1"/>
      <c r="B449" s="3"/>
      <c r="C449" s="1"/>
      <c r="D449" s="1"/>
    </row>
    <row r="450" spans="1:4" ht="15.75" x14ac:dyDescent="0.25">
      <c r="A450" s="1"/>
      <c r="B450" s="3"/>
      <c r="C450" s="1"/>
      <c r="D450" s="1"/>
    </row>
    <row r="451" spans="1:4" ht="15.75" x14ac:dyDescent="0.25">
      <c r="A451" s="1"/>
      <c r="B451" s="3"/>
      <c r="C451" s="1"/>
      <c r="D451" s="1"/>
    </row>
    <row r="452" spans="1:4" ht="15.75" x14ac:dyDescent="0.25">
      <c r="A452" s="1"/>
      <c r="B452" s="3"/>
      <c r="C452" s="1"/>
      <c r="D452" s="1"/>
    </row>
    <row r="453" spans="1:4" ht="15.75" x14ac:dyDescent="0.25">
      <c r="A453" s="1"/>
      <c r="B453" s="3"/>
      <c r="C453" s="1"/>
      <c r="D453" s="1"/>
    </row>
    <row r="454" spans="1:4" ht="15.75" x14ac:dyDescent="0.25">
      <c r="A454" s="1"/>
      <c r="B454" s="3"/>
      <c r="C454" s="1"/>
      <c r="D454" s="1"/>
    </row>
    <row r="455" spans="1:4" ht="15.75" x14ac:dyDescent="0.25">
      <c r="A455" s="1"/>
      <c r="B455" s="3"/>
      <c r="C455" s="1"/>
      <c r="D455" s="1"/>
    </row>
    <row r="456" spans="1:4" ht="15.75" x14ac:dyDescent="0.25">
      <c r="A456" s="1"/>
      <c r="B456" s="3"/>
      <c r="C456" s="1"/>
      <c r="D456" s="1"/>
    </row>
    <row r="457" spans="1:4" ht="15.75" x14ac:dyDescent="0.25">
      <c r="A457" s="1"/>
      <c r="B457" s="3"/>
      <c r="C457" s="1"/>
      <c r="D457" s="1"/>
    </row>
    <row r="458" spans="1:4" ht="15.75" x14ac:dyDescent="0.25">
      <c r="A458" s="1"/>
      <c r="B458" s="3"/>
      <c r="C458" s="1"/>
      <c r="D458" s="1"/>
    </row>
    <row r="459" spans="1:4" ht="15.75" x14ac:dyDescent="0.25">
      <c r="A459" s="1"/>
      <c r="B459" s="3"/>
      <c r="C459" s="1"/>
      <c r="D459" s="1"/>
    </row>
    <row r="460" spans="1:4" ht="15.75" x14ac:dyDescent="0.25">
      <c r="A460" s="1"/>
      <c r="B460" s="3"/>
      <c r="C460" s="1"/>
      <c r="D460" s="1"/>
    </row>
    <row r="461" spans="1:4" ht="15.75" x14ac:dyDescent="0.25">
      <c r="A461" s="1"/>
      <c r="B461" s="3"/>
      <c r="C461" s="1"/>
      <c r="D461" s="1"/>
    </row>
    <row r="462" spans="1:4" ht="15.75" x14ac:dyDescent="0.25">
      <c r="A462" s="1"/>
      <c r="B462" s="3"/>
      <c r="C462" s="1"/>
      <c r="D462" s="1"/>
    </row>
    <row r="463" spans="1:4" ht="15.75" x14ac:dyDescent="0.25">
      <c r="A463" s="1"/>
      <c r="B463" s="3"/>
      <c r="C463" s="1"/>
      <c r="D463" s="1"/>
    </row>
    <row r="464" spans="1:4" ht="15.75" x14ac:dyDescent="0.25">
      <c r="A464" s="1"/>
      <c r="B464" s="3"/>
      <c r="C464" s="1"/>
      <c r="D464" s="1"/>
    </row>
    <row r="465" spans="1:4" ht="15.75" x14ac:dyDescent="0.25">
      <c r="A465" s="1"/>
      <c r="B465" s="3"/>
      <c r="C465" s="1"/>
      <c r="D465" s="1"/>
    </row>
    <row r="466" spans="1:4" ht="15.75" x14ac:dyDescent="0.25">
      <c r="A466" s="1"/>
      <c r="B466" s="3"/>
      <c r="C466" s="1"/>
      <c r="D466" s="1"/>
    </row>
    <row r="467" spans="1:4" ht="15.75" x14ac:dyDescent="0.25">
      <c r="A467" s="1"/>
      <c r="B467" s="3"/>
      <c r="C467" s="1"/>
      <c r="D467" s="1"/>
    </row>
    <row r="468" spans="1:4" ht="15.75" x14ac:dyDescent="0.25">
      <c r="A468" s="1"/>
      <c r="B468" s="3"/>
      <c r="C468" s="1"/>
      <c r="D468" s="1"/>
    </row>
    <row r="469" spans="1:4" ht="15.75" x14ac:dyDescent="0.25">
      <c r="A469" s="1"/>
      <c r="B469" s="3"/>
      <c r="C469" s="1"/>
      <c r="D469" s="1"/>
    </row>
    <row r="470" spans="1:4" ht="15.75" x14ac:dyDescent="0.25">
      <c r="A470" s="1"/>
      <c r="B470" s="3"/>
      <c r="C470" s="1"/>
      <c r="D470" s="1"/>
    </row>
    <row r="471" spans="1:4" ht="15.75" x14ac:dyDescent="0.25">
      <c r="A471" s="1"/>
      <c r="B471" s="3"/>
      <c r="C471" s="1"/>
      <c r="D471" s="1"/>
    </row>
    <row r="472" spans="1:4" ht="15.75" x14ac:dyDescent="0.25">
      <c r="A472" s="1"/>
      <c r="B472" s="3"/>
      <c r="C472" s="1"/>
      <c r="D472" s="1"/>
    </row>
    <row r="473" spans="1:4" ht="15.75" x14ac:dyDescent="0.25">
      <c r="A473" s="1"/>
      <c r="B473" s="3"/>
      <c r="C473" s="1"/>
      <c r="D473" s="1"/>
    </row>
    <row r="474" spans="1:4" ht="15.75" x14ac:dyDescent="0.25">
      <c r="A474" s="1"/>
      <c r="B474" s="3"/>
      <c r="C474" s="1"/>
      <c r="D474" s="1"/>
    </row>
    <row r="475" spans="1:4" ht="15.75" x14ac:dyDescent="0.25">
      <c r="A475" s="1"/>
      <c r="B475" s="3"/>
      <c r="C475" s="1"/>
      <c r="D475" s="1"/>
    </row>
    <row r="476" spans="1:4" ht="15.75" x14ac:dyDescent="0.25">
      <c r="A476" s="1"/>
      <c r="B476" s="3"/>
      <c r="C476" s="1"/>
      <c r="D476" s="1"/>
    </row>
    <row r="477" spans="1:4" ht="15.75" x14ac:dyDescent="0.25">
      <c r="A477" s="1"/>
      <c r="B477" s="3"/>
      <c r="C477" s="1"/>
      <c r="D477" s="1"/>
    </row>
    <row r="478" spans="1:4" ht="15.75" x14ac:dyDescent="0.25">
      <c r="A478" s="1"/>
      <c r="B478" s="3"/>
      <c r="C478" s="1"/>
      <c r="D478" s="1"/>
    </row>
    <row r="479" spans="1:4" ht="15.75" x14ac:dyDescent="0.25">
      <c r="A479" s="1"/>
      <c r="B479" s="3"/>
      <c r="C479" s="1"/>
      <c r="D479" s="1"/>
    </row>
    <row r="480" spans="1:4" ht="15.75" x14ac:dyDescent="0.25">
      <c r="A480" s="1"/>
      <c r="B480" s="3"/>
      <c r="C480" s="1"/>
      <c r="D480" s="1"/>
    </row>
    <row r="481" spans="1:4" ht="15.75" x14ac:dyDescent="0.25">
      <c r="A481" s="1"/>
      <c r="B481" s="3"/>
      <c r="C481" s="1"/>
      <c r="D481" s="1"/>
    </row>
    <row r="482" spans="1:4" ht="15.75" x14ac:dyDescent="0.25">
      <c r="A482" s="1"/>
      <c r="B482" s="3"/>
      <c r="C482" s="1"/>
      <c r="D482" s="1"/>
    </row>
    <row r="483" spans="1:4" ht="15.75" x14ac:dyDescent="0.25">
      <c r="A483" s="1"/>
      <c r="B483" s="3"/>
      <c r="C483" s="1"/>
      <c r="D483" s="1"/>
    </row>
    <row r="484" spans="1:4" ht="15.75" x14ac:dyDescent="0.25">
      <c r="A484" s="1"/>
      <c r="B484" s="3"/>
      <c r="C484" s="1"/>
      <c r="D484" s="1"/>
    </row>
    <row r="485" spans="1:4" ht="15.75" x14ac:dyDescent="0.25">
      <c r="A485" s="1"/>
      <c r="B485" s="3"/>
      <c r="C485" s="1"/>
      <c r="D485" s="1"/>
    </row>
    <row r="486" spans="1:4" ht="15.75" x14ac:dyDescent="0.25">
      <c r="A486" s="1"/>
      <c r="B486" s="3"/>
      <c r="C486" s="1"/>
      <c r="D486" s="1"/>
    </row>
    <row r="487" spans="1:4" ht="15.75" x14ac:dyDescent="0.25">
      <c r="A487" s="1"/>
      <c r="B487" s="3"/>
      <c r="C487" s="1"/>
      <c r="D487" s="1"/>
    </row>
    <row r="488" spans="1:4" ht="15.75" x14ac:dyDescent="0.25">
      <c r="A488" s="1"/>
      <c r="B488" s="3"/>
      <c r="C488" s="1"/>
      <c r="D488" s="1"/>
    </row>
    <row r="489" spans="1:4" ht="15.75" x14ac:dyDescent="0.25">
      <c r="A489" s="1"/>
      <c r="B489" s="3"/>
      <c r="C489" s="1"/>
      <c r="D489" s="1"/>
    </row>
    <row r="490" spans="1:4" ht="15.75" x14ac:dyDescent="0.25">
      <c r="A490" s="1"/>
      <c r="B490" s="3"/>
      <c r="C490" s="1"/>
      <c r="D490" s="1"/>
    </row>
    <row r="491" spans="1:4" ht="15.75" x14ac:dyDescent="0.25">
      <c r="A491" s="1"/>
      <c r="B491" s="3"/>
      <c r="C491" s="1"/>
      <c r="D491" s="1"/>
    </row>
    <row r="492" spans="1:4" ht="15.75" x14ac:dyDescent="0.25">
      <c r="A492" s="1"/>
      <c r="B492" s="3"/>
      <c r="C492" s="1"/>
      <c r="D492" s="1"/>
    </row>
    <row r="493" spans="1:4" ht="15.75" x14ac:dyDescent="0.25">
      <c r="A493" s="1"/>
      <c r="B493" s="3"/>
      <c r="C493" s="1"/>
      <c r="D493" s="1"/>
    </row>
    <row r="494" spans="1:4" ht="15.75" x14ac:dyDescent="0.25">
      <c r="A494" s="1"/>
      <c r="B494" s="3"/>
      <c r="C494" s="1"/>
      <c r="D494" s="1"/>
    </row>
    <row r="495" spans="1:4" ht="15.75" x14ac:dyDescent="0.25">
      <c r="A495" s="1"/>
      <c r="B495" s="3"/>
      <c r="C495" s="1"/>
      <c r="D495" s="1"/>
    </row>
    <row r="496" spans="1:4" ht="15.75" x14ac:dyDescent="0.25">
      <c r="A496" s="1"/>
      <c r="B496" s="3"/>
      <c r="C496" s="1"/>
      <c r="D496" s="1"/>
    </row>
    <row r="497" spans="1:4" ht="15.75" x14ac:dyDescent="0.25">
      <c r="A497" s="1"/>
      <c r="B497" s="3"/>
      <c r="C497" s="1"/>
      <c r="D497" s="1"/>
    </row>
    <row r="498" spans="1:4" ht="15.75" x14ac:dyDescent="0.25">
      <c r="A498" s="1"/>
      <c r="B498" s="3"/>
      <c r="C498" s="1"/>
      <c r="D498" s="1"/>
    </row>
    <row r="499" spans="1:4" ht="15.75" x14ac:dyDescent="0.25">
      <c r="A499" s="1"/>
      <c r="B499" s="3"/>
      <c r="C499" s="1"/>
      <c r="D499" s="1"/>
    </row>
    <row r="500" spans="1:4" ht="15.75" x14ac:dyDescent="0.25">
      <c r="A500" s="1"/>
      <c r="B500" s="3"/>
      <c r="C500" s="1"/>
      <c r="D500" s="1"/>
    </row>
    <row r="501" spans="1:4" ht="15.75" x14ac:dyDescent="0.25">
      <c r="A501" s="1"/>
      <c r="B501" s="3"/>
      <c r="C501" s="1"/>
      <c r="D501" s="1"/>
    </row>
    <row r="502" spans="1:4" ht="15.75" x14ac:dyDescent="0.25">
      <c r="A502" s="1"/>
      <c r="B502" s="3"/>
      <c r="C502" s="1"/>
      <c r="D502" s="1"/>
    </row>
    <row r="503" spans="1:4" ht="15.75" x14ac:dyDescent="0.25">
      <c r="A503" s="1"/>
      <c r="B503" s="3"/>
      <c r="C503" s="1"/>
      <c r="D503" s="1"/>
    </row>
    <row r="504" spans="1:4" ht="15.75" x14ac:dyDescent="0.25">
      <c r="A504" s="1"/>
      <c r="B504" s="3"/>
      <c r="C504" s="1"/>
      <c r="D504" s="1"/>
    </row>
    <row r="505" spans="1:4" ht="15.75" x14ac:dyDescent="0.25">
      <c r="A505" s="1"/>
      <c r="B505" s="3"/>
      <c r="C505" s="1"/>
      <c r="D505" s="1"/>
    </row>
    <row r="506" spans="1:4" ht="15.75" x14ac:dyDescent="0.25">
      <c r="A506" s="1"/>
      <c r="B506" s="3"/>
      <c r="C506" s="1"/>
      <c r="D506" s="1"/>
    </row>
    <row r="507" spans="1:4" ht="15.75" x14ac:dyDescent="0.25">
      <c r="A507" s="1"/>
      <c r="B507" s="3"/>
      <c r="C507" s="1"/>
      <c r="D507" s="1"/>
    </row>
    <row r="508" spans="1:4" ht="15.75" x14ac:dyDescent="0.25">
      <c r="A508" s="1"/>
      <c r="B508" s="3"/>
      <c r="C508" s="1"/>
      <c r="D508" s="1"/>
    </row>
    <row r="509" spans="1:4" ht="15.75" x14ac:dyDescent="0.25">
      <c r="A509" s="1"/>
      <c r="B509" s="3"/>
      <c r="C509" s="1"/>
      <c r="D509" s="1"/>
    </row>
    <row r="510" spans="1:4" ht="15.75" x14ac:dyDescent="0.25">
      <c r="A510" s="1"/>
      <c r="B510" s="3"/>
      <c r="C510" s="1"/>
      <c r="D510" s="1"/>
    </row>
    <row r="511" spans="1:4" ht="15.75" x14ac:dyDescent="0.25">
      <c r="A511" s="1"/>
      <c r="B511" s="3"/>
      <c r="C511" s="1"/>
      <c r="D511" s="1"/>
    </row>
    <row r="512" spans="1:4" ht="15.75" x14ac:dyDescent="0.25">
      <c r="A512" s="1"/>
      <c r="B512" s="3"/>
      <c r="C512" s="1"/>
      <c r="D512" s="1"/>
    </row>
    <row r="513" spans="1:4" ht="15.75" x14ac:dyDescent="0.25">
      <c r="A513" s="1"/>
      <c r="B513" s="3"/>
      <c r="C513" s="1"/>
      <c r="D513" s="1"/>
    </row>
    <row r="514" spans="1:4" ht="15.75" x14ac:dyDescent="0.25">
      <c r="A514" s="1"/>
      <c r="B514" s="3"/>
      <c r="C514" s="1"/>
      <c r="D514" s="1"/>
    </row>
    <row r="515" spans="1:4" ht="15.75" x14ac:dyDescent="0.25">
      <c r="A515" s="1"/>
      <c r="B515" s="3"/>
      <c r="C515" s="1"/>
      <c r="D515" s="1"/>
    </row>
    <row r="516" spans="1:4" ht="15.75" x14ac:dyDescent="0.25">
      <c r="A516" s="1"/>
      <c r="B516" s="3"/>
      <c r="C516" s="1"/>
      <c r="D516" s="1"/>
    </row>
    <row r="517" spans="1:4" ht="15.75" x14ac:dyDescent="0.25">
      <c r="A517" s="1"/>
      <c r="B517" s="3"/>
      <c r="C517" s="1"/>
      <c r="D517" s="1"/>
    </row>
    <row r="518" spans="1:4" ht="15.75" x14ac:dyDescent="0.25">
      <c r="A518" s="1"/>
      <c r="B518" s="3"/>
      <c r="C518" s="1"/>
      <c r="D518" s="1"/>
    </row>
    <row r="519" spans="1:4" ht="15.75" x14ac:dyDescent="0.25">
      <c r="A519" s="1"/>
      <c r="B519" s="3"/>
      <c r="C519" s="1"/>
      <c r="D519" s="1"/>
    </row>
    <row r="520" spans="1:4" ht="15.75" x14ac:dyDescent="0.25">
      <c r="A520" s="1"/>
      <c r="B520" s="3"/>
      <c r="C520" s="1"/>
      <c r="D520" s="1"/>
    </row>
    <row r="521" spans="1:4" ht="15.75" x14ac:dyDescent="0.25">
      <c r="A521" s="1"/>
      <c r="B521" s="3"/>
      <c r="C521" s="1"/>
      <c r="D521" s="1"/>
    </row>
    <row r="522" spans="1:4" ht="15.75" x14ac:dyDescent="0.25">
      <c r="A522" s="1"/>
      <c r="B522" s="3"/>
      <c r="C522" s="1"/>
      <c r="D522" s="1"/>
    </row>
    <row r="523" spans="1:4" ht="15.75" x14ac:dyDescent="0.25">
      <c r="A523" s="1"/>
      <c r="B523" s="3"/>
      <c r="C523" s="1"/>
      <c r="D523" s="1"/>
    </row>
    <row r="524" spans="1:4" ht="15.75" x14ac:dyDescent="0.25">
      <c r="A524" s="1"/>
      <c r="B524" s="3"/>
      <c r="C524" s="1"/>
      <c r="D524" s="1"/>
    </row>
    <row r="525" spans="1:4" ht="15.75" x14ac:dyDescent="0.25">
      <c r="A525" s="1"/>
      <c r="B525" s="3"/>
      <c r="C525" s="1"/>
      <c r="D525" s="1"/>
    </row>
    <row r="526" spans="1:4" ht="15.75" x14ac:dyDescent="0.25">
      <c r="A526" s="1"/>
      <c r="B526" s="3"/>
      <c r="C526" s="1"/>
      <c r="D526" s="1"/>
    </row>
    <row r="527" spans="1:4" ht="15.75" x14ac:dyDescent="0.25">
      <c r="A527" s="1"/>
      <c r="B527" s="3"/>
      <c r="C527" s="1"/>
      <c r="D527" s="1"/>
    </row>
    <row r="528" spans="1:4" ht="15.75" x14ac:dyDescent="0.25">
      <c r="A528" s="1"/>
      <c r="B528" s="3"/>
      <c r="C528" s="1"/>
      <c r="D528" s="1"/>
    </row>
    <row r="529" spans="1:4" ht="15.75" x14ac:dyDescent="0.25">
      <c r="A529" s="1"/>
      <c r="B529" s="3"/>
      <c r="C529" s="1"/>
      <c r="D529" s="1"/>
    </row>
    <row r="530" spans="1:4" ht="15.75" x14ac:dyDescent="0.25">
      <c r="A530" s="1"/>
      <c r="B530" s="3"/>
      <c r="C530" s="1"/>
      <c r="D530" s="1"/>
    </row>
    <row r="531" spans="1:4" ht="15.75" x14ac:dyDescent="0.25">
      <c r="A531" s="1"/>
      <c r="B531" s="3"/>
      <c r="C531" s="1"/>
      <c r="D531" s="1"/>
    </row>
    <row r="532" spans="1:4" ht="15.75" x14ac:dyDescent="0.25">
      <c r="A532" s="1"/>
      <c r="B532" s="3"/>
      <c r="C532" s="1"/>
      <c r="D532" s="1"/>
    </row>
    <row r="533" spans="1:4" ht="15.75" x14ac:dyDescent="0.25">
      <c r="A533" s="1"/>
      <c r="B533" s="3"/>
      <c r="C533" s="1"/>
      <c r="D533" s="1"/>
    </row>
    <row r="534" spans="1:4" ht="15.75" x14ac:dyDescent="0.25">
      <c r="A534" s="1"/>
      <c r="B534" s="3"/>
      <c r="C534" s="1"/>
      <c r="D534" s="1"/>
    </row>
    <row r="535" spans="1:4" ht="15.75" x14ac:dyDescent="0.25">
      <c r="A535" s="1"/>
      <c r="B535" s="3"/>
      <c r="C535" s="1"/>
      <c r="D535" s="1"/>
    </row>
    <row r="536" spans="1:4" ht="15.75" x14ac:dyDescent="0.25">
      <c r="A536" s="1"/>
      <c r="B536" s="3"/>
      <c r="C536" s="1"/>
      <c r="D536" s="1"/>
    </row>
    <row r="537" spans="1:4" ht="15.75" x14ac:dyDescent="0.25">
      <c r="A537" s="1"/>
      <c r="B537" s="3"/>
      <c r="C537" s="1"/>
      <c r="D537" s="1"/>
    </row>
    <row r="538" spans="1:4" ht="15.75" x14ac:dyDescent="0.25">
      <c r="A538" s="1"/>
      <c r="B538" s="3"/>
      <c r="C538" s="1"/>
      <c r="D538" s="1"/>
    </row>
    <row r="539" spans="1:4" ht="15.75" x14ac:dyDescent="0.25">
      <c r="A539" s="1"/>
      <c r="B539" s="3"/>
      <c r="C539" s="1"/>
      <c r="D539" s="1"/>
    </row>
    <row r="540" spans="1:4" ht="15.75" x14ac:dyDescent="0.25">
      <c r="A540" s="1"/>
      <c r="B540" s="3"/>
      <c r="C540" s="1"/>
      <c r="D540" s="1"/>
    </row>
    <row r="541" spans="1:4" ht="15.75" x14ac:dyDescent="0.25">
      <c r="A541" s="1"/>
      <c r="B541" s="3"/>
      <c r="C541" s="1"/>
      <c r="D541" s="1"/>
    </row>
    <row r="542" spans="1:4" ht="15.75" x14ac:dyDescent="0.25">
      <c r="A542" s="1"/>
      <c r="B542" s="3"/>
      <c r="C542" s="1"/>
      <c r="D542" s="1"/>
    </row>
    <row r="543" spans="1:4" ht="15.75" x14ac:dyDescent="0.25">
      <c r="A543" s="1"/>
      <c r="B543" s="3"/>
      <c r="C543" s="1"/>
      <c r="D543" s="1"/>
    </row>
    <row r="544" spans="1:4" ht="15.75" x14ac:dyDescent="0.25">
      <c r="A544" s="1"/>
      <c r="B544" s="3"/>
      <c r="C544" s="1"/>
      <c r="D544" s="1"/>
    </row>
    <row r="545" spans="1:4" ht="15.75" x14ac:dyDescent="0.25">
      <c r="A545" s="1"/>
      <c r="B545" s="3"/>
      <c r="C545" s="1"/>
      <c r="D545" s="1"/>
    </row>
    <row r="546" spans="1:4" ht="15.75" x14ac:dyDescent="0.25">
      <c r="A546" s="1"/>
      <c r="B546" s="3"/>
      <c r="C546" s="1"/>
      <c r="D546" s="1"/>
    </row>
    <row r="547" spans="1:4" ht="15.75" x14ac:dyDescent="0.25">
      <c r="A547" s="1"/>
      <c r="B547" s="3"/>
      <c r="C547" s="1"/>
      <c r="D547" s="1"/>
    </row>
    <row r="548" spans="1:4" ht="15.75" x14ac:dyDescent="0.25">
      <c r="A548" s="1"/>
      <c r="B548" s="3"/>
      <c r="C548" s="1"/>
      <c r="D548" s="1"/>
    </row>
    <row r="549" spans="1:4" ht="15.75" x14ac:dyDescent="0.25">
      <c r="A549" s="1"/>
      <c r="B549" s="3"/>
      <c r="C549" s="1"/>
      <c r="D549" s="1"/>
    </row>
    <row r="550" spans="1:4" ht="15.75" x14ac:dyDescent="0.25">
      <c r="A550" s="1"/>
      <c r="B550" s="3"/>
      <c r="C550" s="1"/>
      <c r="D550" s="1"/>
    </row>
    <row r="551" spans="1:4" ht="15.75" x14ac:dyDescent="0.25">
      <c r="A551" s="1"/>
      <c r="B551" s="3"/>
      <c r="C551" s="1"/>
      <c r="D551" s="1"/>
    </row>
    <row r="552" spans="1:4" ht="15.75" x14ac:dyDescent="0.25">
      <c r="A552" s="1"/>
      <c r="B552" s="3"/>
      <c r="C552" s="1"/>
      <c r="D552" s="1"/>
    </row>
    <row r="553" spans="1:4" ht="15.75" x14ac:dyDescent="0.25">
      <c r="A553" s="1"/>
      <c r="B553" s="3"/>
      <c r="C553" s="1"/>
      <c r="D553" s="1"/>
    </row>
    <row r="554" spans="1:4" ht="15.75" x14ac:dyDescent="0.25">
      <c r="A554" s="1"/>
      <c r="B554" s="3"/>
      <c r="C554" s="1"/>
      <c r="D554" s="1"/>
    </row>
    <row r="555" spans="1:4" ht="15.75" x14ac:dyDescent="0.25">
      <c r="A555" s="1"/>
      <c r="B555" s="3"/>
      <c r="C555" s="1"/>
      <c r="D555" s="1"/>
    </row>
    <row r="556" spans="1:4" ht="15.75" x14ac:dyDescent="0.25">
      <c r="A556" s="1"/>
      <c r="B556" s="3"/>
      <c r="C556" s="1"/>
      <c r="D556" s="1"/>
    </row>
    <row r="557" spans="1:4" ht="15.75" x14ac:dyDescent="0.25">
      <c r="A557" s="1"/>
      <c r="B557" s="3"/>
      <c r="C557" s="1"/>
      <c r="D557" s="1"/>
    </row>
    <row r="558" spans="1:4" ht="15.75" x14ac:dyDescent="0.25">
      <c r="A558" s="1"/>
      <c r="B558" s="3"/>
      <c r="C558" s="1"/>
      <c r="D558" s="1"/>
    </row>
    <row r="559" spans="1:4" ht="15.75" x14ac:dyDescent="0.25">
      <c r="A559" s="1"/>
      <c r="B559" s="3"/>
      <c r="C559" s="1"/>
      <c r="D559" s="1"/>
    </row>
    <row r="560" spans="1:4" ht="15.75" x14ac:dyDescent="0.25">
      <c r="A560" s="1"/>
      <c r="B560" s="3"/>
      <c r="C560" s="1"/>
      <c r="D560" s="1"/>
    </row>
    <row r="561" spans="1:4" ht="15.75" x14ac:dyDescent="0.25">
      <c r="A561" s="1"/>
      <c r="B561" s="3"/>
      <c r="C561" s="1"/>
      <c r="D561" s="1"/>
    </row>
    <row r="562" spans="1:4" ht="15.75" x14ac:dyDescent="0.25">
      <c r="A562" s="1"/>
      <c r="B562" s="3"/>
      <c r="C562" s="1"/>
      <c r="D562" s="1"/>
    </row>
    <row r="563" spans="1:4" ht="15.75" x14ac:dyDescent="0.25">
      <c r="A563" s="1"/>
      <c r="B563" s="3"/>
      <c r="C563" s="1"/>
      <c r="D563" s="1"/>
    </row>
    <row r="564" spans="1:4" ht="15.75" x14ac:dyDescent="0.25">
      <c r="A564" s="1"/>
      <c r="B564" s="3"/>
      <c r="C564" s="1"/>
      <c r="D564" s="1"/>
    </row>
    <row r="565" spans="1:4" ht="15.75" x14ac:dyDescent="0.25">
      <c r="A565" s="1"/>
      <c r="B565" s="3"/>
      <c r="C565" s="1"/>
      <c r="D565" s="1"/>
    </row>
    <row r="566" spans="1:4" ht="15.75" x14ac:dyDescent="0.25">
      <c r="A566" s="1"/>
      <c r="B566" s="3"/>
      <c r="C566" s="1"/>
      <c r="D566" s="1"/>
    </row>
    <row r="567" spans="1:4" ht="15.75" x14ac:dyDescent="0.25">
      <c r="A567" s="1"/>
      <c r="B567" s="3"/>
      <c r="C567" s="1"/>
      <c r="D567" s="1"/>
    </row>
    <row r="568" spans="1:4" ht="15.75" x14ac:dyDescent="0.25">
      <c r="A568" s="1"/>
      <c r="B568" s="3"/>
      <c r="C568" s="1"/>
      <c r="D568" s="1"/>
    </row>
    <row r="569" spans="1:4" ht="15.75" x14ac:dyDescent="0.25">
      <c r="A569" s="1"/>
      <c r="B569" s="3"/>
      <c r="C569" s="1"/>
      <c r="D569" s="1"/>
    </row>
    <row r="570" spans="1:4" ht="15.75" x14ac:dyDescent="0.25">
      <c r="A570" s="1"/>
      <c r="B570" s="3"/>
      <c r="C570" s="1"/>
      <c r="D570" s="1"/>
    </row>
    <row r="571" spans="1:4" ht="15.75" x14ac:dyDescent="0.25">
      <c r="A571" s="1"/>
      <c r="B571" s="3"/>
      <c r="C571" s="1"/>
      <c r="D571" s="1"/>
    </row>
    <row r="572" spans="1:4" ht="15.75" x14ac:dyDescent="0.25">
      <c r="A572" s="1"/>
      <c r="B572" s="3"/>
      <c r="C572" s="1"/>
      <c r="D572" s="1"/>
    </row>
    <row r="573" spans="1:4" ht="15.75" x14ac:dyDescent="0.25">
      <c r="A573" s="1"/>
      <c r="B573" s="3"/>
      <c r="C573" s="1"/>
      <c r="D573" s="1"/>
    </row>
    <row r="574" spans="1:4" ht="15.75" x14ac:dyDescent="0.25">
      <c r="A574" s="1"/>
      <c r="B574" s="3"/>
      <c r="C574" s="1"/>
      <c r="D574" s="1"/>
    </row>
    <row r="575" spans="1:4" ht="15.75" x14ac:dyDescent="0.25">
      <c r="A575" s="1"/>
      <c r="B575" s="3"/>
      <c r="C575" s="1"/>
      <c r="D575" s="1"/>
    </row>
    <row r="576" spans="1:4" ht="15.75" x14ac:dyDescent="0.25">
      <c r="A576" s="1"/>
      <c r="B576" s="3"/>
      <c r="C576" s="1"/>
      <c r="D576" s="1"/>
    </row>
    <row r="577" spans="1:4" ht="15.75" x14ac:dyDescent="0.25">
      <c r="A577" s="1"/>
      <c r="B577" s="3"/>
      <c r="C577" s="1"/>
      <c r="D577" s="1"/>
    </row>
    <row r="578" spans="1:4" ht="15.75" x14ac:dyDescent="0.25">
      <c r="A578" s="1"/>
      <c r="B578" s="3"/>
      <c r="C578" s="1"/>
      <c r="D578" s="1"/>
    </row>
    <row r="579" spans="1:4" ht="15.75" x14ac:dyDescent="0.25">
      <c r="A579" s="1"/>
      <c r="B579" s="3"/>
      <c r="C579" s="1"/>
      <c r="D579" s="1"/>
    </row>
    <row r="580" spans="1:4" ht="15.75" x14ac:dyDescent="0.25">
      <c r="A580" s="1"/>
      <c r="B580" s="3"/>
      <c r="C580" s="1"/>
      <c r="D580" s="1"/>
    </row>
    <row r="581" spans="1:4" ht="15.75" x14ac:dyDescent="0.25">
      <c r="A581" s="1"/>
      <c r="B581" s="3"/>
      <c r="C581" s="1"/>
      <c r="D581" s="1"/>
    </row>
    <row r="582" spans="1:4" ht="15.75" x14ac:dyDescent="0.25">
      <c r="A582" s="1"/>
      <c r="B582" s="3"/>
      <c r="C582" s="1"/>
      <c r="D582" s="1"/>
    </row>
    <row r="583" spans="1:4" ht="15.75" x14ac:dyDescent="0.25">
      <c r="A583" s="1"/>
      <c r="B583" s="3"/>
      <c r="C583" s="1"/>
      <c r="D583" s="1"/>
    </row>
    <row r="584" spans="1:4" ht="15.75" x14ac:dyDescent="0.25">
      <c r="A584" s="1"/>
      <c r="B584" s="3"/>
      <c r="C584" s="1"/>
      <c r="D584" s="1"/>
    </row>
    <row r="585" spans="1:4" ht="15.75" x14ac:dyDescent="0.25">
      <c r="A585" s="1"/>
      <c r="B585" s="3"/>
      <c r="C585" s="1"/>
      <c r="D585" s="1"/>
    </row>
    <row r="586" spans="1:4" ht="15.75" x14ac:dyDescent="0.25">
      <c r="A586" s="1"/>
      <c r="B586" s="3"/>
      <c r="C586" s="1"/>
      <c r="D586" s="1"/>
    </row>
    <row r="587" spans="1:4" ht="15.75" x14ac:dyDescent="0.25">
      <c r="A587" s="1"/>
      <c r="B587" s="3"/>
      <c r="C587" s="1"/>
      <c r="D587" s="1"/>
    </row>
    <row r="588" spans="1:4" ht="15.75" x14ac:dyDescent="0.25">
      <c r="A588" s="1"/>
      <c r="B588" s="3"/>
      <c r="C588" s="1"/>
      <c r="D588" s="1"/>
    </row>
    <row r="589" spans="1:4" ht="15.75" x14ac:dyDescent="0.25">
      <c r="A589" s="1"/>
      <c r="B589" s="3"/>
      <c r="C589" s="1"/>
      <c r="D589" s="1"/>
    </row>
    <row r="590" spans="1:4" ht="15.75" x14ac:dyDescent="0.25">
      <c r="A590" s="1"/>
      <c r="B590" s="3"/>
      <c r="C590" s="1"/>
      <c r="D590" s="1"/>
    </row>
    <row r="591" spans="1:4" ht="15.75" x14ac:dyDescent="0.25">
      <c r="A591" s="1"/>
      <c r="B591" s="3"/>
      <c r="C591" s="1"/>
      <c r="D591" s="1"/>
    </row>
    <row r="592" spans="1:4" ht="15.75" x14ac:dyDescent="0.25">
      <c r="A592" s="1"/>
      <c r="B592" s="3"/>
      <c r="C592" s="1"/>
      <c r="D592" s="1"/>
    </row>
    <row r="593" spans="1:4" ht="15.75" x14ac:dyDescent="0.25">
      <c r="A593" s="1"/>
      <c r="B593" s="3"/>
      <c r="C593" s="1"/>
      <c r="D593" s="1"/>
    </row>
    <row r="594" spans="1:4" ht="15.75" x14ac:dyDescent="0.25">
      <c r="A594" s="1"/>
      <c r="B594" s="3"/>
      <c r="C594" s="1"/>
      <c r="D594" s="1"/>
    </row>
    <row r="595" spans="1:4" ht="15.75" x14ac:dyDescent="0.25">
      <c r="A595" s="1"/>
      <c r="B595" s="3"/>
      <c r="C595" s="1"/>
      <c r="D595" s="1"/>
    </row>
    <row r="596" spans="1:4" ht="15.75" x14ac:dyDescent="0.25">
      <c r="A596" s="1"/>
      <c r="B596" s="3"/>
      <c r="C596" s="1"/>
      <c r="D596" s="1"/>
    </row>
    <row r="597" spans="1:4" ht="15.75" x14ac:dyDescent="0.25">
      <c r="A597" s="1"/>
      <c r="B597" s="3"/>
      <c r="C597" s="1"/>
      <c r="D597" s="1"/>
    </row>
    <row r="598" spans="1:4" ht="15.75" x14ac:dyDescent="0.25">
      <c r="A598" s="1"/>
      <c r="B598" s="3"/>
      <c r="C598" s="1"/>
      <c r="D598" s="1"/>
    </row>
    <row r="599" spans="1:4" ht="15.75" x14ac:dyDescent="0.25">
      <c r="A599" s="1"/>
      <c r="B599" s="3"/>
      <c r="C599" s="1"/>
      <c r="D599" s="1"/>
    </row>
    <row r="600" spans="1:4" ht="15.75" x14ac:dyDescent="0.25">
      <c r="A600" s="1"/>
      <c r="B600" s="3"/>
      <c r="C600" s="1"/>
      <c r="D600" s="1"/>
    </row>
    <row r="601" spans="1:4" ht="15.75" x14ac:dyDescent="0.25">
      <c r="A601" s="1"/>
      <c r="B601" s="3"/>
      <c r="C601" s="1"/>
      <c r="D601" s="1"/>
    </row>
    <row r="602" spans="1:4" ht="15.75" x14ac:dyDescent="0.25">
      <c r="A602" s="1"/>
      <c r="B602" s="3"/>
      <c r="C602" s="1"/>
      <c r="D602" s="1"/>
    </row>
    <row r="603" spans="1:4" ht="15.75" x14ac:dyDescent="0.25">
      <c r="A603" s="1"/>
      <c r="B603" s="3"/>
      <c r="C603" s="1"/>
      <c r="D603" s="1"/>
    </row>
    <row r="604" spans="1:4" ht="15.75" x14ac:dyDescent="0.25">
      <c r="A604" s="1"/>
      <c r="B604" s="3"/>
      <c r="C604" s="1"/>
      <c r="D604" s="1"/>
    </row>
    <row r="605" spans="1:4" ht="15.75" x14ac:dyDescent="0.25">
      <c r="A605" s="1"/>
      <c r="B605" s="3"/>
      <c r="C605" s="1"/>
      <c r="D605" s="1"/>
    </row>
    <row r="606" spans="1:4" ht="15.75" x14ac:dyDescent="0.25">
      <c r="A606" s="1"/>
      <c r="B606" s="3"/>
      <c r="C606" s="1"/>
      <c r="D606" s="1"/>
    </row>
    <row r="607" spans="1:4" ht="15.75" x14ac:dyDescent="0.25">
      <c r="A607" s="1"/>
      <c r="B607" s="3"/>
      <c r="C607" s="1"/>
      <c r="D607" s="1"/>
    </row>
    <row r="608" spans="1:4" ht="15.75" x14ac:dyDescent="0.25">
      <c r="A608" s="1"/>
      <c r="B608" s="3"/>
      <c r="C608" s="1"/>
      <c r="D608" s="1"/>
    </row>
    <row r="609" spans="1:4" ht="15.75" x14ac:dyDescent="0.25">
      <c r="A609" s="1"/>
      <c r="B609" s="3"/>
      <c r="C609" s="1"/>
      <c r="D609" s="1"/>
    </row>
    <row r="610" spans="1:4" ht="15.75" x14ac:dyDescent="0.25">
      <c r="A610" s="1"/>
      <c r="B610" s="3"/>
      <c r="C610" s="1"/>
      <c r="D610" s="1"/>
    </row>
    <row r="611" spans="1:4" ht="15.75" x14ac:dyDescent="0.25">
      <c r="A611" s="1"/>
      <c r="B611" s="3"/>
      <c r="C611" s="1"/>
      <c r="D611" s="1"/>
    </row>
    <row r="612" spans="1:4" ht="15.75" x14ac:dyDescent="0.25">
      <c r="A612" s="1"/>
      <c r="B612" s="3"/>
      <c r="C612" s="1"/>
      <c r="D612" s="1"/>
    </row>
    <row r="613" spans="1:4" ht="15.75" x14ac:dyDescent="0.25">
      <c r="A613" s="1"/>
      <c r="B613" s="3"/>
      <c r="C613" s="1"/>
      <c r="D613" s="1"/>
    </row>
    <row r="614" spans="1:4" ht="15.75" x14ac:dyDescent="0.25">
      <c r="A614" s="1"/>
      <c r="B614" s="3"/>
      <c r="C614" s="1"/>
      <c r="D614" s="1"/>
    </row>
    <row r="615" spans="1:4" ht="15.75" x14ac:dyDescent="0.25">
      <c r="A615" s="1"/>
      <c r="B615" s="3"/>
      <c r="C615" s="1"/>
      <c r="D615" s="1"/>
    </row>
    <row r="616" spans="1:4" ht="15.75" x14ac:dyDescent="0.25">
      <c r="A616" s="1"/>
      <c r="B616" s="3"/>
      <c r="C616" s="1"/>
      <c r="D616" s="1"/>
    </row>
    <row r="617" spans="1:4" ht="15.75" x14ac:dyDescent="0.25">
      <c r="A617" s="1"/>
      <c r="B617" s="3"/>
      <c r="C617" s="1"/>
      <c r="D617" s="1"/>
    </row>
    <row r="618" spans="1:4" ht="15.75" x14ac:dyDescent="0.25">
      <c r="A618" s="1"/>
      <c r="B618" s="3"/>
      <c r="C618" s="1"/>
      <c r="D618" s="1"/>
    </row>
    <row r="619" spans="1:4" ht="15.75" x14ac:dyDescent="0.25">
      <c r="A619" s="1"/>
      <c r="B619" s="3"/>
      <c r="C619" s="1"/>
      <c r="D619" s="1"/>
    </row>
    <row r="620" spans="1:4" ht="15.75" x14ac:dyDescent="0.25">
      <c r="A620" s="1"/>
      <c r="B620" s="3"/>
      <c r="C620" s="1"/>
      <c r="D620" s="1"/>
    </row>
    <row r="621" spans="1:4" ht="15.75" x14ac:dyDescent="0.25">
      <c r="A621" s="1"/>
      <c r="B621" s="3"/>
      <c r="C621" s="1"/>
      <c r="D621" s="1"/>
    </row>
    <row r="622" spans="1:4" ht="15.75" x14ac:dyDescent="0.25">
      <c r="A622" s="1"/>
      <c r="B622" s="3"/>
      <c r="C622" s="1"/>
      <c r="D622" s="1"/>
    </row>
    <row r="623" spans="1:4" ht="15.75" x14ac:dyDescent="0.25">
      <c r="A623" s="1"/>
      <c r="B623" s="3"/>
      <c r="C623" s="1"/>
      <c r="D623" s="1"/>
    </row>
    <row r="624" spans="1:4" ht="15.75" x14ac:dyDescent="0.25">
      <c r="A624" s="1"/>
      <c r="B624" s="3"/>
      <c r="C624" s="1"/>
      <c r="D624" s="1"/>
    </row>
    <row r="625" spans="1:4" ht="15.75" x14ac:dyDescent="0.25">
      <c r="A625" s="1"/>
      <c r="B625" s="3"/>
      <c r="C625" s="1"/>
      <c r="D625" s="1"/>
    </row>
    <row r="626" spans="1:4" ht="15.75" x14ac:dyDescent="0.25">
      <c r="A626" s="1"/>
      <c r="B626" s="3"/>
      <c r="C626" s="1"/>
      <c r="D626" s="1"/>
    </row>
    <row r="627" spans="1:4" ht="15.75" x14ac:dyDescent="0.25">
      <c r="A627" s="1"/>
      <c r="B627" s="3"/>
      <c r="C627" s="1"/>
      <c r="D627" s="1"/>
    </row>
    <row r="628" spans="1:4" ht="15.75" x14ac:dyDescent="0.25">
      <c r="A628" s="1"/>
      <c r="B628" s="3"/>
      <c r="C628" s="1"/>
      <c r="D628" s="1"/>
    </row>
    <row r="629" spans="1:4" ht="15.75" x14ac:dyDescent="0.25">
      <c r="A629" s="1"/>
      <c r="B629" s="3"/>
      <c r="C629" s="1"/>
      <c r="D629" s="1"/>
    </row>
    <row r="630" spans="1:4" ht="15.75" x14ac:dyDescent="0.25">
      <c r="A630" s="1"/>
      <c r="B630" s="3"/>
      <c r="C630" s="1"/>
      <c r="D630" s="1"/>
    </row>
    <row r="631" spans="1:4" ht="15.75" x14ac:dyDescent="0.25">
      <c r="A631" s="1"/>
      <c r="B631" s="3"/>
      <c r="C631" s="1"/>
      <c r="D631" s="1"/>
    </row>
    <row r="632" spans="1:4" ht="15.75" x14ac:dyDescent="0.25">
      <c r="A632" s="1"/>
      <c r="B632" s="3"/>
      <c r="C632" s="1"/>
      <c r="D632" s="1"/>
    </row>
    <row r="633" spans="1:4" ht="15.75" x14ac:dyDescent="0.25">
      <c r="A633" s="1"/>
      <c r="B633" s="3"/>
      <c r="C633" s="1"/>
      <c r="D633" s="1"/>
    </row>
    <row r="634" spans="1:4" ht="15.75" x14ac:dyDescent="0.25">
      <c r="A634" s="1"/>
      <c r="B634" s="3"/>
      <c r="C634" s="1"/>
      <c r="D634" s="1"/>
    </row>
    <row r="635" spans="1:4" ht="15.75" x14ac:dyDescent="0.25">
      <c r="A635" s="1"/>
      <c r="B635" s="3"/>
      <c r="C635" s="1"/>
      <c r="D635" s="1"/>
    </row>
    <row r="636" spans="1:4" ht="15.75" x14ac:dyDescent="0.25">
      <c r="A636" s="1"/>
      <c r="B636" s="3"/>
      <c r="C636" s="1"/>
      <c r="D636" s="1"/>
    </row>
    <row r="637" spans="1:4" ht="15.75" x14ac:dyDescent="0.25">
      <c r="A637" s="1"/>
      <c r="B637" s="3"/>
      <c r="C637" s="1"/>
      <c r="D637" s="1"/>
    </row>
    <row r="638" spans="1:4" ht="15.75" x14ac:dyDescent="0.25">
      <c r="A638" s="1"/>
      <c r="B638" s="3"/>
      <c r="C638" s="1"/>
      <c r="D638" s="1"/>
    </row>
    <row r="639" spans="1:4" ht="15.75" x14ac:dyDescent="0.25">
      <c r="A639" s="1"/>
      <c r="B639" s="3"/>
      <c r="C639" s="1"/>
      <c r="D639" s="1"/>
    </row>
    <row r="640" spans="1:4" ht="15.75" x14ac:dyDescent="0.25">
      <c r="A640" s="1"/>
      <c r="B640" s="3"/>
      <c r="C640" s="1"/>
      <c r="D640" s="1"/>
    </row>
    <row r="641" spans="1:4" ht="15.75" x14ac:dyDescent="0.25">
      <c r="A641" s="1"/>
      <c r="B641" s="3"/>
      <c r="C641" s="1"/>
      <c r="D641" s="1"/>
    </row>
    <row r="642" spans="1:4" ht="15.75" x14ac:dyDescent="0.25">
      <c r="A642" s="1"/>
      <c r="B642" s="3"/>
      <c r="C642" s="1"/>
      <c r="D642" s="1"/>
    </row>
    <row r="643" spans="1:4" ht="15.75" x14ac:dyDescent="0.25">
      <c r="A643" s="1"/>
      <c r="B643" s="3"/>
      <c r="C643" s="1"/>
      <c r="D643" s="1"/>
    </row>
    <row r="644" spans="1:4" ht="15.75" x14ac:dyDescent="0.25">
      <c r="A644" s="1"/>
      <c r="B644" s="3"/>
      <c r="C644" s="1"/>
      <c r="D644" s="1"/>
    </row>
    <row r="645" spans="1:4" ht="15.75" x14ac:dyDescent="0.25">
      <c r="A645" s="1"/>
      <c r="B645" s="3"/>
      <c r="C645" s="1"/>
      <c r="D645" s="1"/>
    </row>
    <row r="646" spans="1:4" ht="15.75" x14ac:dyDescent="0.25">
      <c r="A646" s="1"/>
      <c r="B646" s="3"/>
      <c r="C646" s="1"/>
      <c r="D646" s="1"/>
    </row>
    <row r="647" spans="1:4" ht="15.75" x14ac:dyDescent="0.25">
      <c r="A647" s="1"/>
      <c r="B647" s="3"/>
      <c r="C647" s="1"/>
      <c r="D647" s="1"/>
    </row>
    <row r="648" spans="1:4" ht="15.75" x14ac:dyDescent="0.25">
      <c r="A648" s="1"/>
      <c r="B648" s="3"/>
      <c r="C648" s="1"/>
      <c r="D648" s="1"/>
    </row>
    <row r="649" spans="1:4" ht="15.75" x14ac:dyDescent="0.25">
      <c r="A649" s="1"/>
      <c r="B649" s="3"/>
      <c r="C649" s="1"/>
      <c r="D649" s="1"/>
    </row>
    <row r="650" spans="1:4" ht="15.75" x14ac:dyDescent="0.25">
      <c r="A650" s="1"/>
      <c r="B650" s="3"/>
      <c r="C650" s="1"/>
      <c r="D650" s="1"/>
    </row>
    <row r="651" spans="1:4" ht="15.75" x14ac:dyDescent="0.25">
      <c r="A651" s="1"/>
      <c r="B651" s="3"/>
      <c r="C651" s="1"/>
      <c r="D651" s="1"/>
    </row>
    <row r="652" spans="1:4" ht="15.75" x14ac:dyDescent="0.25">
      <c r="A652" s="1"/>
      <c r="B652" s="3"/>
      <c r="C652" s="1"/>
      <c r="D652" s="1"/>
    </row>
    <row r="653" spans="1:4" ht="15.75" x14ac:dyDescent="0.25">
      <c r="A653" s="1"/>
      <c r="B653" s="3"/>
      <c r="C653" s="1"/>
      <c r="D653" s="1"/>
    </row>
    <row r="654" spans="1:4" ht="15.75" x14ac:dyDescent="0.25">
      <c r="A654" s="1"/>
      <c r="B654" s="3"/>
      <c r="C654" s="1"/>
      <c r="D654" s="1"/>
    </row>
    <row r="655" spans="1:4" ht="15.75" x14ac:dyDescent="0.25">
      <c r="A655" s="1"/>
      <c r="B655" s="3"/>
      <c r="C655" s="1"/>
      <c r="D655" s="1"/>
    </row>
    <row r="656" spans="1:4" ht="15.75" x14ac:dyDescent="0.25">
      <c r="A656" s="1"/>
      <c r="B656" s="3"/>
      <c r="C656" s="1"/>
      <c r="D656" s="1"/>
    </row>
    <row r="657" spans="1:4" ht="15.75" x14ac:dyDescent="0.25">
      <c r="A657" s="1"/>
      <c r="B657" s="3"/>
      <c r="C657" s="1"/>
      <c r="D657" s="1"/>
    </row>
    <row r="658" spans="1:4" ht="15.75" x14ac:dyDescent="0.25">
      <c r="A658" s="1"/>
      <c r="B658" s="3"/>
      <c r="C658" s="1"/>
      <c r="D658" s="1"/>
    </row>
    <row r="659" spans="1:4" ht="15.75" x14ac:dyDescent="0.25">
      <c r="A659" s="1"/>
      <c r="B659" s="3"/>
      <c r="C659" s="1"/>
      <c r="D659" s="1"/>
    </row>
    <row r="660" spans="1:4" ht="15.75" x14ac:dyDescent="0.25">
      <c r="A660" s="1"/>
      <c r="B660" s="3"/>
      <c r="C660" s="1"/>
      <c r="D660" s="1"/>
    </row>
    <row r="661" spans="1:4" ht="15.75" x14ac:dyDescent="0.25">
      <c r="A661" s="1"/>
      <c r="B661" s="3"/>
      <c r="C661" s="1"/>
      <c r="D661" s="1"/>
    </row>
    <row r="662" spans="1:4" ht="15.75" x14ac:dyDescent="0.25">
      <c r="A662" s="1"/>
      <c r="B662" s="3"/>
      <c r="C662" s="1"/>
      <c r="D662" s="1"/>
    </row>
    <row r="663" spans="1:4" ht="15.75" x14ac:dyDescent="0.25">
      <c r="A663" s="1"/>
      <c r="B663" s="3"/>
      <c r="C663" s="1"/>
      <c r="D663" s="1"/>
    </row>
    <row r="664" spans="1:4" ht="15.75" x14ac:dyDescent="0.25">
      <c r="A664" s="1"/>
      <c r="B664" s="3"/>
      <c r="C664" s="1"/>
      <c r="D664" s="1"/>
    </row>
    <row r="665" spans="1:4" ht="15.75" x14ac:dyDescent="0.25">
      <c r="A665" s="1"/>
      <c r="B665" s="3"/>
      <c r="C665" s="1"/>
      <c r="D665" s="1"/>
    </row>
    <row r="666" spans="1:4" ht="15.75" x14ac:dyDescent="0.25">
      <c r="A666" s="1"/>
      <c r="B666" s="3"/>
      <c r="C666" s="1"/>
      <c r="D666" s="1"/>
    </row>
    <row r="667" spans="1:4" ht="15.75" x14ac:dyDescent="0.25">
      <c r="A667" s="1"/>
      <c r="B667" s="3"/>
      <c r="C667" s="1"/>
      <c r="D667" s="1"/>
    </row>
    <row r="668" spans="1:4" ht="15.75" x14ac:dyDescent="0.25">
      <c r="A668" s="1"/>
      <c r="B668" s="3"/>
      <c r="C668" s="1"/>
      <c r="D668" s="1"/>
    </row>
    <row r="669" spans="1:4" ht="15.75" x14ac:dyDescent="0.25">
      <c r="A669" s="1"/>
      <c r="B669" s="3"/>
      <c r="C669" s="1"/>
      <c r="D669" s="1"/>
    </row>
    <row r="670" spans="1:4" ht="15.75" x14ac:dyDescent="0.25">
      <c r="A670" s="1"/>
      <c r="B670" s="3"/>
      <c r="C670" s="1"/>
      <c r="D670" s="1"/>
    </row>
    <row r="671" spans="1:4" ht="15.75" x14ac:dyDescent="0.25">
      <c r="A671" s="1"/>
      <c r="B671" s="3"/>
      <c r="C671" s="1"/>
      <c r="D671" s="1"/>
    </row>
    <row r="672" spans="1:4" ht="15.75" x14ac:dyDescent="0.25">
      <c r="A672" s="1"/>
      <c r="B672" s="3"/>
      <c r="C672" s="1"/>
      <c r="D672" s="1"/>
    </row>
    <row r="673" spans="1:4" ht="15.75" x14ac:dyDescent="0.25">
      <c r="A673" s="1"/>
      <c r="B673" s="3"/>
      <c r="C673" s="1"/>
      <c r="D673" s="1"/>
    </row>
    <row r="674" spans="1:4" ht="15.75" x14ac:dyDescent="0.25">
      <c r="A674" s="1"/>
      <c r="B674" s="3"/>
      <c r="C674" s="1"/>
      <c r="D674" s="1"/>
    </row>
    <row r="675" spans="1:4" ht="15.75" x14ac:dyDescent="0.25">
      <c r="A675" s="1"/>
      <c r="B675" s="3"/>
      <c r="C675" s="1"/>
      <c r="D675" s="1"/>
    </row>
    <row r="676" spans="1:4" ht="15.75" x14ac:dyDescent="0.25">
      <c r="A676" s="1"/>
      <c r="B676" s="3"/>
      <c r="C676" s="1"/>
      <c r="D676" s="1"/>
    </row>
    <row r="677" spans="1:4" ht="15.75" x14ac:dyDescent="0.25">
      <c r="A677" s="1"/>
      <c r="B677" s="3"/>
      <c r="C677" s="1"/>
      <c r="D677" s="1"/>
    </row>
    <row r="678" spans="1:4" ht="15.75" x14ac:dyDescent="0.25">
      <c r="A678" s="1"/>
      <c r="B678" s="3"/>
      <c r="C678" s="1"/>
      <c r="D678" s="1"/>
    </row>
    <row r="679" spans="1:4" ht="15.75" x14ac:dyDescent="0.25">
      <c r="A679" s="1"/>
      <c r="B679" s="3"/>
      <c r="C679" s="1"/>
      <c r="D679" s="1"/>
    </row>
    <row r="680" spans="1:4" ht="15.75" x14ac:dyDescent="0.25">
      <c r="A680" s="1"/>
      <c r="B680" s="3"/>
      <c r="C680" s="1"/>
      <c r="D680" s="1"/>
    </row>
    <row r="681" spans="1:4" ht="15.75" x14ac:dyDescent="0.25">
      <c r="A681" s="1"/>
      <c r="B681" s="3"/>
      <c r="C681" s="1"/>
      <c r="D681" s="1"/>
    </row>
    <row r="682" spans="1:4" ht="15.75" x14ac:dyDescent="0.25">
      <c r="A682" s="1"/>
      <c r="B682" s="3"/>
      <c r="C682" s="1"/>
      <c r="D682" s="1"/>
    </row>
    <row r="683" spans="1:4" ht="15.75" x14ac:dyDescent="0.25">
      <c r="A683" s="1"/>
      <c r="B683" s="3"/>
      <c r="C683" s="1"/>
      <c r="D683" s="1"/>
    </row>
    <row r="684" spans="1:4" ht="15.75" x14ac:dyDescent="0.25">
      <c r="A684" s="1"/>
      <c r="B684" s="3"/>
      <c r="C684" s="1"/>
      <c r="D684" s="1"/>
    </row>
    <row r="685" spans="1:4" ht="15.75" x14ac:dyDescent="0.25">
      <c r="A685" s="1"/>
      <c r="B685" s="3"/>
      <c r="C685" s="1"/>
      <c r="D685" s="1"/>
    </row>
    <row r="686" spans="1:4" ht="15.75" x14ac:dyDescent="0.25">
      <c r="A686" s="1"/>
      <c r="B686" s="3"/>
      <c r="C686" s="1"/>
      <c r="D686" s="1"/>
    </row>
    <row r="687" spans="1:4" ht="15.75" x14ac:dyDescent="0.25">
      <c r="A687" s="1"/>
      <c r="B687" s="3"/>
      <c r="C687" s="1"/>
      <c r="D687" s="1"/>
    </row>
    <row r="688" spans="1:4" ht="15.75" x14ac:dyDescent="0.25">
      <c r="A688" s="1"/>
      <c r="B688" s="3"/>
      <c r="C688" s="1"/>
      <c r="D688" s="1"/>
    </row>
    <row r="689" spans="1:4" ht="15.75" x14ac:dyDescent="0.25">
      <c r="A689" s="1"/>
      <c r="B689" s="3"/>
      <c r="C689" s="1"/>
      <c r="D689" s="1"/>
    </row>
    <row r="690" spans="1:4" ht="15.75" x14ac:dyDescent="0.25">
      <c r="A690" s="1"/>
      <c r="B690" s="3"/>
      <c r="C690" s="1"/>
      <c r="D690" s="1"/>
    </row>
    <row r="691" spans="1:4" ht="15.75" x14ac:dyDescent="0.25">
      <c r="A691" s="1"/>
      <c r="B691" s="3"/>
      <c r="C691" s="1"/>
      <c r="D691" s="1"/>
    </row>
    <row r="692" spans="1:4" ht="15.75" x14ac:dyDescent="0.25">
      <c r="A692" s="1"/>
      <c r="B692" s="3"/>
      <c r="C692" s="1"/>
      <c r="D692" s="1"/>
    </row>
    <row r="693" spans="1:4" ht="15.75" x14ac:dyDescent="0.25">
      <c r="A693" s="1"/>
      <c r="B693" s="3"/>
      <c r="C693" s="1"/>
      <c r="D693" s="1"/>
    </row>
    <row r="694" spans="1:4" ht="15.75" x14ac:dyDescent="0.25">
      <c r="A694" s="1"/>
      <c r="B694" s="3"/>
      <c r="C694" s="1"/>
      <c r="D694" s="1"/>
    </row>
    <row r="695" spans="1:4" ht="15.75" x14ac:dyDescent="0.25">
      <c r="A695" s="1"/>
      <c r="B695" s="3"/>
      <c r="C695" s="1"/>
      <c r="D695" s="1"/>
    </row>
    <row r="696" spans="1:4" ht="15.75" x14ac:dyDescent="0.25">
      <c r="A696" s="1"/>
      <c r="B696" s="3"/>
      <c r="C696" s="1"/>
      <c r="D696" s="1"/>
    </row>
    <row r="697" spans="1:4" ht="15.75" x14ac:dyDescent="0.25">
      <c r="A697" s="1"/>
      <c r="B697" s="3"/>
      <c r="C697" s="1"/>
      <c r="D697" s="1"/>
    </row>
    <row r="698" spans="1:4" ht="15.75" x14ac:dyDescent="0.25">
      <c r="A698" s="1"/>
      <c r="B698" s="3"/>
      <c r="C698" s="1"/>
      <c r="D698" s="1"/>
    </row>
    <row r="699" spans="1:4" ht="15.75" x14ac:dyDescent="0.25">
      <c r="A699" s="1"/>
      <c r="B699" s="3"/>
      <c r="C699" s="1"/>
      <c r="D699" s="1"/>
    </row>
    <row r="700" spans="1:4" ht="15.75" x14ac:dyDescent="0.25">
      <c r="A700" s="1"/>
      <c r="B700" s="3"/>
      <c r="C700" s="1"/>
      <c r="D700" s="1"/>
    </row>
    <row r="701" spans="1:4" ht="15.75" x14ac:dyDescent="0.25">
      <c r="A701" s="1"/>
      <c r="B701" s="3"/>
      <c r="C701" s="1"/>
      <c r="D701" s="1"/>
    </row>
    <row r="702" spans="1:4" ht="15.75" x14ac:dyDescent="0.25">
      <c r="A702" s="1"/>
      <c r="B702" s="3"/>
      <c r="C702" s="1"/>
      <c r="D702" s="1"/>
    </row>
    <row r="703" spans="1:4" ht="15.75" x14ac:dyDescent="0.25">
      <c r="A703" s="1"/>
      <c r="B703" s="3"/>
      <c r="C703" s="1"/>
      <c r="D703" s="1"/>
    </row>
    <row r="704" spans="1:4" ht="15.75" x14ac:dyDescent="0.25">
      <c r="A704" s="1"/>
      <c r="B704" s="3"/>
      <c r="C704" s="1"/>
      <c r="D704" s="1"/>
    </row>
    <row r="705" spans="1:4" ht="15.75" x14ac:dyDescent="0.25">
      <c r="A705" s="1"/>
      <c r="B705" s="3"/>
      <c r="C705" s="1"/>
      <c r="D705" s="1"/>
    </row>
    <row r="706" spans="1:4" ht="15.75" x14ac:dyDescent="0.25">
      <c r="A706" s="1"/>
      <c r="B706" s="3"/>
      <c r="C706" s="1"/>
      <c r="D706" s="1"/>
    </row>
    <row r="707" spans="1:4" ht="15.75" x14ac:dyDescent="0.25">
      <c r="A707" s="1"/>
      <c r="B707" s="3"/>
      <c r="C707" s="1"/>
      <c r="D707" s="1"/>
    </row>
    <row r="708" spans="1:4" ht="15.75" x14ac:dyDescent="0.25">
      <c r="A708" s="1"/>
      <c r="B708" s="3"/>
      <c r="C708" s="1"/>
      <c r="D708" s="1"/>
    </row>
    <row r="709" spans="1:4" ht="15.75" x14ac:dyDescent="0.25">
      <c r="A709" s="1"/>
      <c r="B709" s="3"/>
      <c r="C709" s="1"/>
      <c r="D709" s="1"/>
    </row>
    <row r="710" spans="1:4" ht="15.75" x14ac:dyDescent="0.25">
      <c r="A710" s="1"/>
      <c r="B710" s="3"/>
      <c r="C710" s="1"/>
      <c r="D710" s="1"/>
    </row>
    <row r="711" spans="1:4" ht="15.75" x14ac:dyDescent="0.25">
      <c r="A711" s="1"/>
      <c r="B711" s="3"/>
      <c r="C711" s="1"/>
      <c r="D711" s="1"/>
    </row>
    <row r="712" spans="1:4" ht="15.75" x14ac:dyDescent="0.25">
      <c r="A712" s="1"/>
      <c r="B712" s="3"/>
      <c r="C712" s="1"/>
      <c r="D712" s="1"/>
    </row>
    <row r="713" spans="1:4" ht="15.75" x14ac:dyDescent="0.25">
      <c r="A713" s="1"/>
      <c r="B713" s="3"/>
      <c r="C713" s="1"/>
      <c r="D713" s="1"/>
    </row>
    <row r="714" spans="1:4" ht="15.75" x14ac:dyDescent="0.25">
      <c r="A714" s="1"/>
      <c r="B714" s="3"/>
      <c r="C714" s="1"/>
      <c r="D714" s="1"/>
    </row>
    <row r="715" spans="1:4" ht="15.75" x14ac:dyDescent="0.25">
      <c r="A715" s="1"/>
      <c r="B715" s="3"/>
      <c r="C715" s="1"/>
      <c r="D715" s="1"/>
    </row>
    <row r="716" spans="1:4" ht="15.75" x14ac:dyDescent="0.25">
      <c r="A716" s="1"/>
      <c r="B716" s="3"/>
      <c r="C716" s="1"/>
      <c r="D716" s="1"/>
    </row>
    <row r="717" spans="1:4" ht="15.75" x14ac:dyDescent="0.25">
      <c r="A717" s="1"/>
      <c r="B717" s="3"/>
      <c r="C717" s="1"/>
      <c r="D717" s="1"/>
    </row>
    <row r="718" spans="1:4" ht="15.75" x14ac:dyDescent="0.25">
      <c r="A718" s="1"/>
      <c r="B718" s="3"/>
      <c r="C718" s="1"/>
      <c r="D718" s="1"/>
    </row>
    <row r="719" spans="1:4" ht="15.75" x14ac:dyDescent="0.25">
      <c r="A719" s="1"/>
      <c r="B719" s="3"/>
      <c r="C719" s="1"/>
      <c r="D719" s="1"/>
    </row>
    <row r="720" spans="1:4" ht="15.75" x14ac:dyDescent="0.25">
      <c r="A720" s="1"/>
      <c r="B720" s="3"/>
      <c r="C720" s="1"/>
      <c r="D720" s="1"/>
    </row>
    <row r="721" spans="1:4" ht="15.75" x14ac:dyDescent="0.25">
      <c r="A721" s="1"/>
      <c r="B721" s="3"/>
      <c r="C721" s="1"/>
      <c r="D721" s="1"/>
    </row>
    <row r="722" spans="1:4" ht="15.75" x14ac:dyDescent="0.25">
      <c r="A722" s="1"/>
      <c r="B722" s="3"/>
      <c r="C722" s="1"/>
      <c r="D722" s="1"/>
    </row>
    <row r="723" spans="1:4" ht="15.75" x14ac:dyDescent="0.25">
      <c r="A723" s="1"/>
      <c r="B723" s="3"/>
      <c r="C723" s="1"/>
      <c r="D723" s="1"/>
    </row>
    <row r="724" spans="1:4" ht="15.75" x14ac:dyDescent="0.25">
      <c r="A724" s="1"/>
      <c r="B724" s="3"/>
      <c r="C724" s="1"/>
      <c r="D724" s="1"/>
    </row>
    <row r="725" spans="1:4" ht="15.75" x14ac:dyDescent="0.25">
      <c r="A725" s="1"/>
      <c r="B725" s="3"/>
      <c r="C725" s="1"/>
      <c r="D725" s="1"/>
    </row>
    <row r="726" spans="1:4" ht="15.75" x14ac:dyDescent="0.25">
      <c r="A726" s="1"/>
      <c r="B726" s="3"/>
      <c r="C726" s="1"/>
      <c r="D726" s="1"/>
    </row>
    <row r="727" spans="1:4" ht="15.75" x14ac:dyDescent="0.25">
      <c r="A727" s="1"/>
      <c r="B727" s="3"/>
      <c r="C727" s="1"/>
      <c r="D727" s="1"/>
    </row>
    <row r="728" spans="1:4" ht="15.75" x14ac:dyDescent="0.25">
      <c r="A728" s="1"/>
      <c r="B728" s="3"/>
      <c r="C728" s="1"/>
      <c r="D728" s="1"/>
    </row>
    <row r="729" spans="1:4" ht="15.75" x14ac:dyDescent="0.25">
      <c r="A729" s="1"/>
      <c r="B729" s="3"/>
      <c r="C729" s="1"/>
      <c r="D729" s="1"/>
    </row>
    <row r="730" spans="1:4" ht="15.75" x14ac:dyDescent="0.25">
      <c r="A730" s="1"/>
      <c r="B730" s="3"/>
      <c r="C730" s="1"/>
      <c r="D730" s="1"/>
    </row>
    <row r="731" spans="1:4" ht="15.75" x14ac:dyDescent="0.25">
      <c r="A731" s="1"/>
      <c r="B731" s="3"/>
      <c r="C731" s="1"/>
      <c r="D731" s="1"/>
    </row>
    <row r="732" spans="1:4" ht="15.75" x14ac:dyDescent="0.25">
      <c r="A732" s="1"/>
      <c r="B732" s="3"/>
      <c r="C732" s="1"/>
      <c r="D732" s="1"/>
    </row>
    <row r="733" spans="1:4" ht="15.75" x14ac:dyDescent="0.25">
      <c r="A733" s="1"/>
      <c r="B733" s="3"/>
      <c r="C733" s="1"/>
      <c r="D733" s="1"/>
    </row>
    <row r="734" spans="1:4" ht="15.75" x14ac:dyDescent="0.25">
      <c r="A734" s="1"/>
      <c r="B734" s="3"/>
      <c r="C734" s="1"/>
      <c r="D734" s="1"/>
    </row>
    <row r="735" spans="1:4" ht="15.75" x14ac:dyDescent="0.25">
      <c r="A735" s="1"/>
      <c r="B735" s="3"/>
      <c r="C735" s="1"/>
      <c r="D735" s="1"/>
    </row>
    <row r="736" spans="1:4" ht="15.75" x14ac:dyDescent="0.25">
      <c r="A736" s="1"/>
      <c r="B736" s="3"/>
      <c r="C736" s="1"/>
      <c r="D736" s="1"/>
    </row>
    <row r="737" spans="1:4" ht="15.75" x14ac:dyDescent="0.25">
      <c r="A737" s="1"/>
      <c r="B737" s="3"/>
      <c r="C737" s="1"/>
      <c r="D737" s="1"/>
    </row>
    <row r="738" spans="1:4" ht="15.75" x14ac:dyDescent="0.25">
      <c r="A738" s="1"/>
      <c r="B738" s="3"/>
      <c r="C738" s="1"/>
      <c r="D738" s="1"/>
    </row>
    <row r="739" spans="1:4" ht="15.75" x14ac:dyDescent="0.25">
      <c r="A739" s="1"/>
      <c r="B739" s="3"/>
      <c r="C739" s="1"/>
      <c r="D739" s="1"/>
    </row>
    <row r="740" spans="1:4" ht="15.75" x14ac:dyDescent="0.25">
      <c r="A740" s="1"/>
      <c r="B740" s="3"/>
      <c r="C740" s="1"/>
      <c r="D740" s="1"/>
    </row>
    <row r="741" spans="1:4" ht="15.75" x14ac:dyDescent="0.25">
      <c r="A741" s="1"/>
      <c r="B741" s="3"/>
      <c r="C741" s="1"/>
      <c r="D741" s="1"/>
    </row>
    <row r="742" spans="1:4" ht="15.75" x14ac:dyDescent="0.25">
      <c r="A742" s="1"/>
      <c r="B742" s="3"/>
      <c r="C742" s="1"/>
      <c r="D742" s="1"/>
    </row>
    <row r="743" spans="1:4" ht="15.75" x14ac:dyDescent="0.25">
      <c r="A743" s="1"/>
      <c r="B743" s="3"/>
      <c r="C743" s="1"/>
      <c r="D743" s="1"/>
    </row>
    <row r="744" spans="1:4" ht="15.75" x14ac:dyDescent="0.25">
      <c r="A744" s="1"/>
      <c r="B744" s="3"/>
      <c r="C744" s="1"/>
      <c r="D744" s="1"/>
    </row>
    <row r="745" spans="1:4" ht="15.75" x14ac:dyDescent="0.25">
      <c r="A745" s="1"/>
      <c r="B745" s="3"/>
      <c r="C745" s="1"/>
      <c r="D745" s="1"/>
    </row>
    <row r="746" spans="1:4" ht="15.75" x14ac:dyDescent="0.25">
      <c r="A746" s="1"/>
      <c r="B746" s="3"/>
      <c r="C746" s="1"/>
      <c r="D746" s="1"/>
    </row>
    <row r="747" spans="1:4" ht="15.75" x14ac:dyDescent="0.25">
      <c r="A747" s="1"/>
      <c r="B747" s="3"/>
      <c r="C747" s="1"/>
      <c r="D747" s="1"/>
    </row>
    <row r="748" spans="1:4" ht="15.75" x14ac:dyDescent="0.25">
      <c r="A748" s="1"/>
      <c r="B748" s="3"/>
      <c r="C748" s="1"/>
      <c r="D748" s="1"/>
    </row>
    <row r="749" spans="1:4" ht="15.75" x14ac:dyDescent="0.25">
      <c r="A749" s="1"/>
      <c r="B749" s="3"/>
      <c r="C749" s="1"/>
      <c r="D749" s="1"/>
    </row>
    <row r="750" spans="1:4" ht="15.75" x14ac:dyDescent="0.25">
      <c r="A750" s="1"/>
      <c r="B750" s="3"/>
      <c r="C750" s="1"/>
      <c r="D750" s="1"/>
    </row>
    <row r="751" spans="1:4" ht="15.75" x14ac:dyDescent="0.25">
      <c r="A751" s="1"/>
      <c r="B751" s="3"/>
      <c r="C751" s="1"/>
      <c r="D751" s="1"/>
    </row>
    <row r="752" spans="1:4" ht="15.75" x14ac:dyDescent="0.25">
      <c r="A752" s="1"/>
      <c r="B752" s="3"/>
      <c r="C752" s="1"/>
      <c r="D752" s="1"/>
    </row>
    <row r="753" spans="1:4" ht="15.75" x14ac:dyDescent="0.25">
      <c r="A753" s="1"/>
      <c r="B753" s="3"/>
      <c r="C753" s="1"/>
      <c r="D753" s="1"/>
    </row>
    <row r="754" spans="1:4" ht="15.75" x14ac:dyDescent="0.25">
      <c r="A754" s="1"/>
      <c r="B754" s="3"/>
      <c r="C754" s="1"/>
      <c r="D754" s="1"/>
    </row>
    <row r="755" spans="1:4" ht="15.75" x14ac:dyDescent="0.25">
      <c r="A755" s="1"/>
      <c r="B755" s="3"/>
      <c r="C755" s="1"/>
      <c r="D755" s="1"/>
    </row>
    <row r="756" spans="1:4" ht="15.75" x14ac:dyDescent="0.25">
      <c r="A756" s="1"/>
      <c r="B756" s="3"/>
      <c r="C756" s="1"/>
      <c r="D756" s="1"/>
    </row>
    <row r="757" spans="1:4" ht="15.75" x14ac:dyDescent="0.25">
      <c r="A757" s="1"/>
      <c r="B757" s="3"/>
      <c r="C757" s="1"/>
      <c r="D757" s="1"/>
    </row>
    <row r="758" spans="1:4" ht="15.75" x14ac:dyDescent="0.25">
      <c r="A758" s="1"/>
      <c r="B758" s="3"/>
      <c r="C758" s="1"/>
      <c r="D758" s="1"/>
    </row>
    <row r="759" spans="1:4" ht="15.75" x14ac:dyDescent="0.25">
      <c r="A759" s="1"/>
      <c r="B759" s="3"/>
      <c r="C759" s="1"/>
      <c r="D759" s="1"/>
    </row>
    <row r="760" spans="1:4" ht="15.75" x14ac:dyDescent="0.25">
      <c r="A760" s="1"/>
      <c r="B760" s="3"/>
      <c r="C760" s="1"/>
      <c r="D760" s="1"/>
    </row>
    <row r="761" spans="1:4" ht="15.75" x14ac:dyDescent="0.25">
      <c r="A761" s="1"/>
      <c r="B761" s="3"/>
      <c r="C761" s="1"/>
      <c r="D761" s="1"/>
    </row>
    <row r="762" spans="1:4" ht="15.75" x14ac:dyDescent="0.25">
      <c r="A762" s="1"/>
      <c r="B762" s="3"/>
      <c r="C762" s="1"/>
      <c r="D762" s="1"/>
    </row>
    <row r="763" spans="1:4" ht="15.75" x14ac:dyDescent="0.25">
      <c r="A763" s="1"/>
      <c r="B763" s="3"/>
      <c r="C763" s="1"/>
      <c r="D763" s="1"/>
    </row>
    <row r="764" spans="1:4" ht="15.75" x14ac:dyDescent="0.25">
      <c r="A764" s="1"/>
      <c r="B764" s="3"/>
      <c r="C764" s="1"/>
      <c r="D764" s="1"/>
    </row>
    <row r="765" spans="1:4" ht="15.75" x14ac:dyDescent="0.25">
      <c r="A765" s="1"/>
      <c r="B765" s="3"/>
      <c r="C765" s="1"/>
      <c r="D765" s="1"/>
    </row>
    <row r="766" spans="1:4" ht="15.75" x14ac:dyDescent="0.25">
      <c r="A766" s="1"/>
      <c r="B766" s="3"/>
      <c r="C766" s="1"/>
      <c r="D766" s="1"/>
    </row>
    <row r="767" spans="1:4" ht="15.75" x14ac:dyDescent="0.25">
      <c r="A767" s="1"/>
      <c r="B767" s="3"/>
      <c r="C767" s="1"/>
      <c r="D767" s="1"/>
    </row>
    <row r="768" spans="1:4" ht="15.75" x14ac:dyDescent="0.25">
      <c r="A768" s="1"/>
      <c r="B768" s="3"/>
      <c r="C768" s="1"/>
      <c r="D768" s="1"/>
    </row>
    <row r="769" spans="1:4" ht="15.75" x14ac:dyDescent="0.25">
      <c r="A769" s="1"/>
      <c r="B769" s="3"/>
      <c r="C769" s="1"/>
      <c r="D769" s="1"/>
    </row>
    <row r="770" spans="1:4" ht="15.75" x14ac:dyDescent="0.25">
      <c r="A770" s="1"/>
      <c r="B770" s="3"/>
      <c r="C770" s="1"/>
      <c r="D770" s="1"/>
    </row>
    <row r="771" spans="1:4" ht="15.75" x14ac:dyDescent="0.25">
      <c r="A771" s="1"/>
      <c r="B771" s="3"/>
      <c r="C771" s="1"/>
      <c r="D771" s="1"/>
    </row>
    <row r="772" spans="1:4" ht="15.75" x14ac:dyDescent="0.25">
      <c r="A772" s="1"/>
      <c r="B772" s="3"/>
      <c r="C772" s="1"/>
      <c r="D772" s="1"/>
    </row>
    <row r="773" spans="1:4" ht="15.75" x14ac:dyDescent="0.25">
      <c r="A773" s="1"/>
      <c r="B773" s="3"/>
      <c r="C773" s="1"/>
      <c r="D773" s="1"/>
    </row>
    <row r="774" spans="1:4" ht="15.75" x14ac:dyDescent="0.25">
      <c r="A774" s="1"/>
      <c r="B774" s="3"/>
      <c r="C774" s="1"/>
      <c r="D774" s="1"/>
    </row>
    <row r="775" spans="1:4" ht="15.75" x14ac:dyDescent="0.25">
      <c r="A775" s="1"/>
      <c r="B775" s="3"/>
      <c r="C775" s="1"/>
      <c r="D775" s="1"/>
    </row>
    <row r="776" spans="1:4" ht="15.75" x14ac:dyDescent="0.25">
      <c r="A776" s="1"/>
      <c r="B776" s="3"/>
      <c r="C776" s="1"/>
      <c r="D776" s="1"/>
    </row>
    <row r="777" spans="1:4" ht="15.75" x14ac:dyDescent="0.25">
      <c r="A777" s="1"/>
      <c r="B777" s="3"/>
      <c r="C777" s="1"/>
      <c r="D777" s="1"/>
    </row>
    <row r="778" spans="1:4" ht="15.75" x14ac:dyDescent="0.25">
      <c r="A778" s="1"/>
      <c r="B778" s="3"/>
      <c r="C778" s="1"/>
      <c r="D778" s="1"/>
    </row>
    <row r="779" spans="1:4" ht="15.75" x14ac:dyDescent="0.25">
      <c r="A779" s="1"/>
      <c r="B779" s="3"/>
      <c r="C779" s="1"/>
      <c r="D779" s="1"/>
    </row>
    <row r="780" spans="1:4" ht="15.75" x14ac:dyDescent="0.25">
      <c r="A780" s="1"/>
      <c r="B780" s="3"/>
      <c r="C780" s="1"/>
      <c r="D780" s="1"/>
    </row>
    <row r="781" spans="1:4" ht="15.75" x14ac:dyDescent="0.25">
      <c r="A781" s="1"/>
      <c r="B781" s="3"/>
      <c r="C781" s="1"/>
      <c r="D781" s="1"/>
    </row>
    <row r="782" spans="1:4" ht="15.75" x14ac:dyDescent="0.25">
      <c r="A782" s="1"/>
      <c r="B782" s="3"/>
      <c r="C782" s="1"/>
      <c r="D782" s="1"/>
    </row>
    <row r="783" spans="1:4" ht="15.75" x14ac:dyDescent="0.25">
      <c r="A783" s="1"/>
      <c r="B783" s="3"/>
      <c r="C783" s="1"/>
      <c r="D783" s="1"/>
    </row>
    <row r="784" spans="1:4" ht="15.75" x14ac:dyDescent="0.25">
      <c r="A784" s="1"/>
      <c r="B784" s="3"/>
      <c r="C784" s="1"/>
      <c r="D784" s="1"/>
    </row>
    <row r="785" spans="1:4" ht="15.75" x14ac:dyDescent="0.25">
      <c r="A785" s="1"/>
      <c r="B785" s="3"/>
      <c r="C785" s="1"/>
      <c r="D785" s="1"/>
    </row>
    <row r="786" spans="1:4" ht="15.75" x14ac:dyDescent="0.25">
      <c r="A786" s="1"/>
      <c r="B786" s="3"/>
      <c r="C786" s="1"/>
      <c r="D786" s="1"/>
    </row>
    <row r="787" spans="1:4" ht="15.75" x14ac:dyDescent="0.25">
      <c r="A787" s="1"/>
      <c r="B787" s="3"/>
      <c r="C787" s="1"/>
      <c r="D787" s="1"/>
    </row>
    <row r="788" spans="1:4" ht="15.75" x14ac:dyDescent="0.25">
      <c r="A788" s="1"/>
      <c r="B788" s="3"/>
      <c r="C788" s="1"/>
      <c r="D788" s="1"/>
    </row>
    <row r="789" spans="1:4" ht="15.75" x14ac:dyDescent="0.25">
      <c r="A789" s="1"/>
      <c r="B789" s="3"/>
      <c r="C789" s="1"/>
      <c r="D789" s="1"/>
    </row>
    <row r="790" spans="1:4" ht="15.75" x14ac:dyDescent="0.25">
      <c r="A790" s="1"/>
      <c r="B790" s="3"/>
      <c r="C790" s="1"/>
      <c r="D790" s="1"/>
    </row>
    <row r="791" spans="1:4" ht="15.75" x14ac:dyDescent="0.25">
      <c r="A791" s="1"/>
      <c r="B791" s="3"/>
      <c r="C791" s="1"/>
      <c r="D791" s="1"/>
    </row>
    <row r="792" spans="1:4" ht="15.75" x14ac:dyDescent="0.25">
      <c r="A792" s="1"/>
      <c r="B792" s="3"/>
      <c r="C792" s="1"/>
      <c r="D792" s="1"/>
    </row>
    <row r="793" spans="1:4" ht="15.75" x14ac:dyDescent="0.25">
      <c r="A793" s="1"/>
      <c r="B793" s="3"/>
      <c r="C793" s="1"/>
      <c r="D793" s="1"/>
    </row>
    <row r="794" spans="1:4" ht="15.75" x14ac:dyDescent="0.25">
      <c r="A794" s="1"/>
      <c r="B794" s="3"/>
      <c r="C794" s="1"/>
      <c r="D794" s="1"/>
    </row>
    <row r="795" spans="1:4" ht="15.75" x14ac:dyDescent="0.25">
      <c r="A795" s="1"/>
      <c r="B795" s="3"/>
      <c r="C795" s="1"/>
      <c r="D795" s="1"/>
    </row>
    <row r="796" spans="1:4" ht="15.75" x14ac:dyDescent="0.25">
      <c r="A796" s="1"/>
      <c r="B796" s="3"/>
      <c r="C796" s="1"/>
      <c r="D796" s="1"/>
    </row>
    <row r="797" spans="1:4" ht="15.75" x14ac:dyDescent="0.25">
      <c r="A797" s="1"/>
      <c r="B797" s="3"/>
      <c r="C797" s="1"/>
      <c r="D797" s="1"/>
    </row>
    <row r="798" spans="1:4" ht="15.75" x14ac:dyDescent="0.25">
      <c r="A798" s="1"/>
      <c r="B798" s="3"/>
      <c r="C798" s="1"/>
      <c r="D798" s="1"/>
    </row>
    <row r="799" spans="1:4" ht="15.75" x14ac:dyDescent="0.25">
      <c r="A799" s="1"/>
      <c r="B799" s="3"/>
      <c r="C799" s="1"/>
      <c r="D799" s="1"/>
    </row>
    <row r="800" spans="1:4" ht="15.75" x14ac:dyDescent="0.25">
      <c r="A800" s="1"/>
      <c r="B800" s="3"/>
      <c r="C800" s="1"/>
      <c r="D800" s="1"/>
    </row>
    <row r="801" spans="1:4" ht="15.75" x14ac:dyDescent="0.25">
      <c r="A801" s="1"/>
      <c r="B801" s="3"/>
      <c r="C801" s="1"/>
      <c r="D801" s="1"/>
    </row>
    <row r="802" spans="1:4" ht="15.75" x14ac:dyDescent="0.25">
      <c r="A802" s="1"/>
      <c r="B802" s="3"/>
      <c r="C802" s="1"/>
      <c r="D802" s="1"/>
    </row>
    <row r="803" spans="1:4" ht="15.75" x14ac:dyDescent="0.25">
      <c r="A803" s="1"/>
      <c r="B803" s="3"/>
      <c r="C803" s="1"/>
      <c r="D803" s="1"/>
    </row>
    <row r="804" spans="1:4" ht="15.75" x14ac:dyDescent="0.25">
      <c r="A804" s="1"/>
      <c r="B804" s="3"/>
      <c r="C804" s="1"/>
      <c r="D804" s="1"/>
    </row>
    <row r="805" spans="1:4" ht="15.75" x14ac:dyDescent="0.25">
      <c r="A805" s="1"/>
      <c r="B805" s="3"/>
      <c r="C805" s="1"/>
      <c r="D805" s="1"/>
    </row>
    <row r="806" spans="1:4" ht="15.75" x14ac:dyDescent="0.25">
      <c r="A806" s="1"/>
      <c r="B806" s="3"/>
      <c r="C806" s="1"/>
      <c r="D806" s="1"/>
    </row>
    <row r="807" spans="1:4" ht="15.75" x14ac:dyDescent="0.25">
      <c r="A807" s="1"/>
      <c r="B807" s="3"/>
      <c r="C807" s="1"/>
      <c r="D807" s="1"/>
    </row>
    <row r="808" spans="1:4" ht="15.75" x14ac:dyDescent="0.25">
      <c r="A808" s="1"/>
      <c r="B808" s="3"/>
      <c r="C808" s="1"/>
      <c r="D808" s="1"/>
    </row>
    <row r="809" spans="1:4" ht="15.75" x14ac:dyDescent="0.25">
      <c r="A809" s="1"/>
      <c r="B809" s="3"/>
      <c r="C809" s="1"/>
      <c r="D809" s="1"/>
    </row>
    <row r="810" spans="1:4" ht="15.75" x14ac:dyDescent="0.25">
      <c r="A810" s="1"/>
      <c r="B810" s="3"/>
      <c r="C810" s="1"/>
      <c r="D810" s="1"/>
    </row>
    <row r="811" spans="1:4" ht="15.75" x14ac:dyDescent="0.25">
      <c r="A811" s="1"/>
      <c r="B811" s="3"/>
      <c r="C811" s="1"/>
      <c r="D811" s="1"/>
    </row>
    <row r="812" spans="1:4" ht="15.75" x14ac:dyDescent="0.25">
      <c r="A812" s="1"/>
      <c r="B812" s="3"/>
      <c r="C812" s="1"/>
      <c r="D812" s="1"/>
    </row>
    <row r="813" spans="1:4" ht="15.75" x14ac:dyDescent="0.25">
      <c r="A813" s="1"/>
      <c r="B813" s="3"/>
      <c r="C813" s="1"/>
      <c r="D813" s="1"/>
    </row>
    <row r="814" spans="1:4" ht="15.75" x14ac:dyDescent="0.25">
      <c r="A814" s="1"/>
      <c r="B814" s="3"/>
      <c r="C814" s="1"/>
      <c r="D814" s="1"/>
    </row>
    <row r="815" spans="1:4" ht="15.75" x14ac:dyDescent="0.25">
      <c r="A815" s="1"/>
      <c r="B815" s="3"/>
      <c r="C815" s="1"/>
      <c r="D815" s="1"/>
    </row>
    <row r="816" spans="1:4" ht="15.75" x14ac:dyDescent="0.25">
      <c r="A816" s="1"/>
      <c r="B816" s="3"/>
      <c r="C816" s="1"/>
      <c r="D816" s="1"/>
    </row>
    <row r="817" spans="1:4" ht="15.75" x14ac:dyDescent="0.25">
      <c r="A817" s="1"/>
      <c r="B817" s="3"/>
      <c r="C817" s="1"/>
      <c r="D817" s="1"/>
    </row>
    <row r="818" spans="1:4" ht="15.75" x14ac:dyDescent="0.25">
      <c r="A818" s="1"/>
      <c r="B818" s="3"/>
      <c r="C818" s="1"/>
      <c r="D818" s="1"/>
    </row>
    <row r="819" spans="1:4" ht="15.75" x14ac:dyDescent="0.25">
      <c r="A819" s="1"/>
      <c r="B819" s="3"/>
      <c r="C819" s="1"/>
      <c r="D819" s="1"/>
    </row>
    <row r="820" spans="1:4" ht="15.75" x14ac:dyDescent="0.25">
      <c r="A820" s="1"/>
      <c r="B820" s="3"/>
      <c r="C820" s="1"/>
      <c r="D820" s="1"/>
    </row>
    <row r="821" spans="1:4" ht="15.75" x14ac:dyDescent="0.25">
      <c r="A821" s="1"/>
      <c r="B821" s="3"/>
      <c r="C821" s="1"/>
      <c r="D821" s="1"/>
    </row>
    <row r="822" spans="1:4" ht="15.75" x14ac:dyDescent="0.25">
      <c r="A822" s="1"/>
      <c r="B822" s="3"/>
      <c r="C822" s="1"/>
      <c r="D822" s="1"/>
    </row>
    <row r="823" spans="1:4" ht="15.75" x14ac:dyDescent="0.25">
      <c r="A823" s="1"/>
      <c r="B823" s="3"/>
      <c r="C823" s="1"/>
      <c r="D823" s="1"/>
    </row>
    <row r="824" spans="1:4" ht="15.75" x14ac:dyDescent="0.25">
      <c r="A824" s="1"/>
      <c r="B824" s="3"/>
      <c r="C824" s="1"/>
      <c r="D824" s="1"/>
    </row>
    <row r="825" spans="1:4" ht="15.75" x14ac:dyDescent="0.25">
      <c r="A825" s="1"/>
      <c r="B825" s="3"/>
      <c r="C825" s="1"/>
      <c r="D825" s="1"/>
    </row>
    <row r="826" spans="1:4" ht="15.75" x14ac:dyDescent="0.25">
      <c r="A826" s="1"/>
      <c r="B826" s="3"/>
      <c r="C826" s="1"/>
      <c r="D826" s="1"/>
    </row>
    <row r="827" spans="1:4" ht="15.75" x14ac:dyDescent="0.25">
      <c r="A827" s="1"/>
      <c r="B827" s="3"/>
      <c r="C827" s="1"/>
      <c r="D827" s="1"/>
    </row>
    <row r="828" spans="1:4" ht="15.75" x14ac:dyDescent="0.25">
      <c r="A828" s="1"/>
      <c r="B828" s="3"/>
      <c r="C828" s="1"/>
      <c r="D828" s="1"/>
    </row>
    <row r="829" spans="1:4" ht="15.75" x14ac:dyDescent="0.25">
      <c r="A829" s="1"/>
      <c r="B829" s="3"/>
      <c r="C829" s="1"/>
      <c r="D829" s="1"/>
    </row>
    <row r="830" spans="1:4" ht="15.75" x14ac:dyDescent="0.25">
      <c r="A830" s="1"/>
      <c r="B830" s="3"/>
      <c r="C830" s="1"/>
      <c r="D830" s="1"/>
    </row>
    <row r="831" spans="1:4" ht="15.75" x14ac:dyDescent="0.25">
      <c r="A831" s="1"/>
      <c r="B831" s="3"/>
      <c r="C831" s="1"/>
      <c r="D831" s="1"/>
    </row>
    <row r="832" spans="1:4" ht="15.75" x14ac:dyDescent="0.25">
      <c r="A832" s="1"/>
      <c r="B832" s="3"/>
      <c r="C832" s="1"/>
      <c r="D832" s="1"/>
    </row>
    <row r="833" spans="1:4" ht="15.75" x14ac:dyDescent="0.25">
      <c r="A833" s="1"/>
      <c r="B833" s="3"/>
      <c r="C833" s="1"/>
      <c r="D833" s="1"/>
    </row>
    <row r="834" spans="1:4" ht="15.75" x14ac:dyDescent="0.25">
      <c r="A834" s="1"/>
      <c r="B834" s="3"/>
      <c r="C834" s="1"/>
      <c r="D834" s="1"/>
    </row>
    <row r="835" spans="1:4" ht="15.75" x14ac:dyDescent="0.25">
      <c r="A835" s="1"/>
      <c r="B835" s="3"/>
      <c r="C835" s="1"/>
      <c r="D835" s="1"/>
    </row>
    <row r="836" spans="1:4" ht="15.75" x14ac:dyDescent="0.25">
      <c r="A836" s="1"/>
      <c r="B836" s="3"/>
      <c r="C836" s="1"/>
      <c r="D836" s="1"/>
    </row>
    <row r="837" spans="1:4" ht="15.75" x14ac:dyDescent="0.25">
      <c r="A837" s="1"/>
      <c r="B837" s="3"/>
      <c r="C837" s="1"/>
      <c r="D837" s="1"/>
    </row>
    <row r="838" spans="1:4" ht="15.75" x14ac:dyDescent="0.25">
      <c r="A838" s="1"/>
      <c r="B838" s="3"/>
      <c r="C838" s="1"/>
      <c r="D838" s="1"/>
    </row>
    <row r="839" spans="1:4" ht="15.75" x14ac:dyDescent="0.25">
      <c r="A839" s="1"/>
      <c r="B839" s="3"/>
      <c r="C839" s="1"/>
      <c r="D839" s="1"/>
    </row>
    <row r="840" spans="1:4" ht="15.75" x14ac:dyDescent="0.25">
      <c r="A840" s="1"/>
      <c r="B840" s="3"/>
      <c r="C840" s="1"/>
      <c r="D840" s="1"/>
    </row>
    <row r="841" spans="1:4" ht="15.75" x14ac:dyDescent="0.25">
      <c r="A841" s="1"/>
      <c r="B841" s="3"/>
      <c r="C841" s="1"/>
      <c r="D841" s="1"/>
    </row>
    <row r="842" spans="1:4" ht="15.75" x14ac:dyDescent="0.25">
      <c r="A842" s="1"/>
      <c r="B842" s="3"/>
      <c r="C842" s="1"/>
      <c r="D842" s="1"/>
    </row>
    <row r="843" spans="1:4" ht="15.75" x14ac:dyDescent="0.25">
      <c r="A843" s="1"/>
      <c r="B843" s="3"/>
      <c r="C843" s="1"/>
      <c r="D843" s="1"/>
    </row>
    <row r="844" spans="1:4" ht="15.75" x14ac:dyDescent="0.25">
      <c r="A844" s="1"/>
      <c r="B844" s="3"/>
      <c r="C844" s="1"/>
      <c r="D844" s="1"/>
    </row>
    <row r="845" spans="1:4" ht="15.75" x14ac:dyDescent="0.25">
      <c r="A845" s="1"/>
      <c r="B845" s="3"/>
      <c r="C845" s="1"/>
      <c r="D845" s="1"/>
    </row>
    <row r="846" spans="1:4" ht="15.75" x14ac:dyDescent="0.25">
      <c r="A846" s="1"/>
      <c r="B846" s="3"/>
      <c r="C846" s="1"/>
      <c r="D846" s="1"/>
    </row>
    <row r="847" spans="1:4" ht="15.75" x14ac:dyDescent="0.25">
      <c r="A847" s="1"/>
      <c r="B847" s="3"/>
      <c r="C847" s="1"/>
      <c r="D847" s="1"/>
    </row>
    <row r="848" spans="1:4" ht="15.75" x14ac:dyDescent="0.25">
      <c r="A848" s="1"/>
      <c r="B848" s="3"/>
      <c r="C848" s="1"/>
      <c r="D848" s="1"/>
    </row>
    <row r="849" spans="1:4" ht="15.75" x14ac:dyDescent="0.25">
      <c r="A849" s="1"/>
      <c r="B849" s="3"/>
      <c r="C849" s="1"/>
      <c r="D849" s="1"/>
    </row>
    <row r="850" spans="1:4" ht="15.75" x14ac:dyDescent="0.25">
      <c r="A850" s="1"/>
      <c r="B850" s="3"/>
      <c r="C850" s="1"/>
      <c r="D850" s="1"/>
    </row>
    <row r="851" spans="1:4" ht="15.75" x14ac:dyDescent="0.25">
      <c r="A851" s="1"/>
      <c r="B851" s="3"/>
      <c r="C851" s="1"/>
      <c r="D851" s="1"/>
    </row>
    <row r="852" spans="1:4" ht="15.75" x14ac:dyDescent="0.25">
      <c r="A852" s="1"/>
      <c r="B852" s="3"/>
      <c r="C852" s="1"/>
      <c r="D852" s="1"/>
    </row>
    <row r="853" spans="1:4" ht="15.75" x14ac:dyDescent="0.25">
      <c r="A853" s="1"/>
      <c r="B853" s="3"/>
      <c r="C853" s="1"/>
      <c r="D853" s="1"/>
    </row>
    <row r="854" spans="1:4" ht="15.75" x14ac:dyDescent="0.25">
      <c r="A854" s="1"/>
      <c r="B854" s="3"/>
      <c r="C854" s="1"/>
      <c r="D854" s="1"/>
    </row>
    <row r="855" spans="1:4" ht="15.75" x14ac:dyDescent="0.25">
      <c r="A855" s="1"/>
      <c r="B855" s="3"/>
      <c r="C855" s="1"/>
      <c r="D855" s="1"/>
    </row>
    <row r="856" spans="1:4" ht="15.75" x14ac:dyDescent="0.25">
      <c r="A856" s="1"/>
      <c r="B856" s="3"/>
      <c r="C856" s="1"/>
      <c r="D856" s="1"/>
    </row>
    <row r="857" spans="1:4" ht="15.75" x14ac:dyDescent="0.25">
      <c r="A857" s="1"/>
      <c r="B857" s="3"/>
      <c r="C857" s="1"/>
      <c r="D857" s="1"/>
    </row>
    <row r="858" spans="1:4" ht="15.75" x14ac:dyDescent="0.25">
      <c r="A858" s="1"/>
      <c r="B858" s="3"/>
      <c r="C858" s="1"/>
      <c r="D858" s="1"/>
    </row>
    <row r="859" spans="1:4" ht="15.75" x14ac:dyDescent="0.25">
      <c r="A859" s="1"/>
      <c r="B859" s="3"/>
      <c r="C859" s="1"/>
      <c r="D859" s="1"/>
    </row>
    <row r="860" spans="1:4" ht="15.75" x14ac:dyDescent="0.25">
      <c r="A860" s="1"/>
      <c r="B860" s="3"/>
      <c r="C860" s="1"/>
      <c r="D860" s="1"/>
    </row>
    <row r="861" spans="1:4" ht="15.75" x14ac:dyDescent="0.25">
      <c r="A861" s="1"/>
      <c r="B861" s="3"/>
      <c r="C861" s="1"/>
      <c r="D861" s="1"/>
    </row>
    <row r="862" spans="1:4" ht="15.75" x14ac:dyDescent="0.25">
      <c r="A862" s="1"/>
      <c r="B862" s="3"/>
      <c r="C862" s="1"/>
      <c r="D862" s="1"/>
    </row>
    <row r="863" spans="1:4" ht="15.75" x14ac:dyDescent="0.25">
      <c r="A863" s="1"/>
      <c r="B863" s="3"/>
      <c r="C863" s="1"/>
      <c r="D863" s="1"/>
    </row>
    <row r="864" spans="1:4" ht="15.75" x14ac:dyDescent="0.25">
      <c r="A864" s="1"/>
      <c r="B864" s="3"/>
      <c r="C864" s="1"/>
      <c r="D864" s="1"/>
    </row>
    <row r="865" spans="1:4" ht="15.75" x14ac:dyDescent="0.25">
      <c r="A865" s="1"/>
      <c r="B865" s="3"/>
      <c r="C865" s="1"/>
      <c r="D865" s="1"/>
    </row>
    <row r="866" spans="1:4" ht="15.75" x14ac:dyDescent="0.25">
      <c r="A866" s="1"/>
      <c r="B866" s="3"/>
      <c r="C866" s="1"/>
      <c r="D866" s="1"/>
    </row>
    <row r="867" spans="1:4" ht="15.75" x14ac:dyDescent="0.25">
      <c r="A867" s="1"/>
      <c r="B867" s="3"/>
      <c r="C867" s="1"/>
      <c r="D867" s="1"/>
    </row>
    <row r="868" spans="1:4" ht="15.75" x14ac:dyDescent="0.25">
      <c r="A868" s="1"/>
      <c r="B868" s="3"/>
      <c r="C868" s="1"/>
      <c r="D868" s="1"/>
    </row>
    <row r="869" spans="1:4" ht="15.75" x14ac:dyDescent="0.25">
      <c r="A869" s="1"/>
      <c r="B869" s="3"/>
      <c r="C869" s="1"/>
      <c r="D869" s="1"/>
    </row>
    <row r="870" spans="1:4" ht="15.75" x14ac:dyDescent="0.25">
      <c r="A870" s="1"/>
      <c r="B870" s="3"/>
      <c r="C870" s="1"/>
      <c r="D870" s="1"/>
    </row>
    <row r="871" spans="1:4" ht="15.75" x14ac:dyDescent="0.25">
      <c r="A871" s="1"/>
      <c r="B871" s="3"/>
      <c r="C871" s="1"/>
      <c r="D871" s="1"/>
    </row>
    <row r="872" spans="1:4" ht="15.75" x14ac:dyDescent="0.25">
      <c r="A872" s="1"/>
      <c r="B872" s="3"/>
      <c r="C872" s="1"/>
      <c r="D872" s="1"/>
    </row>
    <row r="873" spans="1:4" ht="15.75" x14ac:dyDescent="0.25">
      <c r="A873" s="1"/>
      <c r="B873" s="3"/>
      <c r="C873" s="1"/>
      <c r="D873" s="1"/>
    </row>
    <row r="874" spans="1:4" ht="15.75" x14ac:dyDescent="0.25">
      <c r="A874" s="1"/>
      <c r="B874" s="3"/>
      <c r="C874" s="1"/>
      <c r="D874" s="1"/>
    </row>
    <row r="875" spans="1:4" ht="15.75" x14ac:dyDescent="0.25">
      <c r="A875" s="1"/>
      <c r="B875" s="3"/>
      <c r="C875" s="1"/>
      <c r="D875" s="1"/>
    </row>
    <row r="876" spans="1:4" ht="15.75" x14ac:dyDescent="0.25">
      <c r="A876" s="1"/>
      <c r="B876" s="3"/>
      <c r="C876" s="1"/>
      <c r="D876" s="1"/>
    </row>
    <row r="877" spans="1:4" ht="15.75" x14ac:dyDescent="0.25">
      <c r="A877" s="1"/>
      <c r="B877" s="3"/>
      <c r="C877" s="1"/>
      <c r="D877" s="1"/>
    </row>
    <row r="878" spans="1:4" ht="15.75" x14ac:dyDescent="0.25">
      <c r="A878" s="1"/>
      <c r="B878" s="3"/>
      <c r="C878" s="1"/>
      <c r="D878" s="1"/>
    </row>
    <row r="879" spans="1:4" ht="15.75" x14ac:dyDescent="0.25">
      <c r="A879" s="1"/>
      <c r="B879" s="3"/>
      <c r="C879" s="1"/>
      <c r="D879" s="1"/>
    </row>
    <row r="880" spans="1:4" ht="15.75" x14ac:dyDescent="0.25">
      <c r="A880" s="1"/>
      <c r="B880" s="3"/>
      <c r="C880" s="1"/>
      <c r="D880" s="1"/>
    </row>
    <row r="881" spans="1:4" ht="15.75" x14ac:dyDescent="0.25">
      <c r="A881" s="1"/>
      <c r="B881" s="3"/>
      <c r="C881" s="1"/>
      <c r="D881" s="1"/>
    </row>
    <row r="882" spans="1:4" ht="15.75" x14ac:dyDescent="0.25">
      <c r="A882" s="1"/>
      <c r="B882" s="3"/>
      <c r="C882" s="1"/>
      <c r="D882" s="1"/>
    </row>
    <row r="883" spans="1:4" ht="15.75" x14ac:dyDescent="0.25">
      <c r="A883" s="1"/>
      <c r="B883" s="3"/>
      <c r="C883" s="1"/>
      <c r="D883" s="1"/>
    </row>
    <row r="884" spans="1:4" ht="15.75" x14ac:dyDescent="0.25">
      <c r="A884" s="1"/>
      <c r="B884" s="3"/>
      <c r="C884" s="1"/>
      <c r="D884" s="1"/>
    </row>
    <row r="885" spans="1:4" ht="15.75" x14ac:dyDescent="0.25">
      <c r="A885" s="1"/>
      <c r="B885" s="3"/>
      <c r="C885" s="1"/>
      <c r="D885" s="1"/>
    </row>
    <row r="886" spans="1:4" ht="15.75" x14ac:dyDescent="0.25">
      <c r="A886" s="1"/>
      <c r="B886" s="3"/>
      <c r="C886" s="1"/>
      <c r="D886" s="1"/>
    </row>
    <row r="887" spans="1:4" ht="15.75" x14ac:dyDescent="0.25">
      <c r="A887" s="1"/>
      <c r="B887" s="3"/>
      <c r="C887" s="1"/>
      <c r="D887" s="1"/>
    </row>
    <row r="888" spans="1:4" ht="15.75" x14ac:dyDescent="0.25">
      <c r="A888" s="1"/>
      <c r="B888" s="3"/>
      <c r="C888" s="1"/>
      <c r="D888" s="1"/>
    </row>
    <row r="889" spans="1:4" ht="15.75" x14ac:dyDescent="0.25">
      <c r="A889" s="1"/>
      <c r="B889" s="3"/>
      <c r="C889" s="1"/>
      <c r="D889" s="1"/>
    </row>
    <row r="890" spans="1:4" ht="15.75" x14ac:dyDescent="0.25">
      <c r="A890" s="1"/>
      <c r="B890" s="3"/>
      <c r="C890" s="1"/>
      <c r="D890" s="1"/>
    </row>
    <row r="891" spans="1:4" ht="15.75" x14ac:dyDescent="0.25">
      <c r="A891" s="1"/>
      <c r="B891" s="3"/>
      <c r="C891" s="1"/>
      <c r="D891" s="1"/>
    </row>
    <row r="892" spans="1:4" ht="15.75" x14ac:dyDescent="0.25">
      <c r="A892" s="1"/>
      <c r="B892" s="3"/>
      <c r="C892" s="1"/>
      <c r="D892" s="1"/>
    </row>
    <row r="893" spans="1:4" ht="15.75" x14ac:dyDescent="0.25">
      <c r="A893" s="1"/>
      <c r="B893" s="3"/>
      <c r="C893" s="1"/>
      <c r="D893" s="1"/>
    </row>
    <row r="894" spans="1:4" ht="15.75" x14ac:dyDescent="0.25">
      <c r="A894" s="1"/>
      <c r="B894" s="3"/>
      <c r="C894" s="1"/>
      <c r="D894" s="1"/>
    </row>
    <row r="895" spans="1:4" ht="15.75" x14ac:dyDescent="0.25">
      <c r="A895" s="1"/>
      <c r="B895" s="3"/>
      <c r="C895" s="1"/>
      <c r="D895" s="1"/>
    </row>
    <row r="896" spans="1:4" ht="15.75" x14ac:dyDescent="0.25">
      <c r="A896" s="1"/>
      <c r="B896" s="3"/>
      <c r="C896" s="1"/>
      <c r="D896" s="1"/>
    </row>
    <row r="897" spans="1:4" ht="15.75" x14ac:dyDescent="0.25">
      <c r="A897" s="1"/>
      <c r="B897" s="3"/>
      <c r="C897" s="1"/>
      <c r="D897" s="1"/>
    </row>
    <row r="898" spans="1:4" ht="15.75" x14ac:dyDescent="0.25">
      <c r="A898" s="1"/>
      <c r="B898" s="3"/>
      <c r="C898" s="1"/>
      <c r="D898" s="1"/>
    </row>
    <row r="899" spans="1:4" ht="15.75" x14ac:dyDescent="0.25">
      <c r="A899" s="1"/>
      <c r="B899" s="3"/>
      <c r="C899" s="1"/>
      <c r="D899" s="1"/>
    </row>
    <row r="900" spans="1:4" ht="15.75" x14ac:dyDescent="0.25">
      <c r="A900" s="1"/>
      <c r="B900" s="3"/>
      <c r="C900" s="1"/>
      <c r="D900" s="1"/>
    </row>
    <row r="901" spans="1:4" ht="15.75" x14ac:dyDescent="0.25">
      <c r="A901" s="1"/>
      <c r="B901" s="3"/>
      <c r="C901" s="1"/>
      <c r="D901" s="1"/>
    </row>
    <row r="902" spans="1:4" ht="15.75" x14ac:dyDescent="0.25">
      <c r="A902" s="1"/>
      <c r="B902" s="3"/>
      <c r="C902" s="1"/>
      <c r="D902" s="1"/>
    </row>
    <row r="903" spans="1:4" ht="15.75" x14ac:dyDescent="0.25">
      <c r="A903" s="1"/>
      <c r="B903" s="3"/>
      <c r="C903" s="1"/>
      <c r="D903" s="1"/>
    </row>
    <row r="904" spans="1:4" ht="15.75" x14ac:dyDescent="0.25">
      <c r="A904" s="1"/>
      <c r="B904" s="3"/>
      <c r="C904" s="1"/>
      <c r="D904" s="1"/>
    </row>
    <row r="905" spans="1:4" ht="15.75" x14ac:dyDescent="0.25">
      <c r="A905" s="1"/>
      <c r="B905" s="3"/>
      <c r="C905" s="1"/>
      <c r="D905" s="1"/>
    </row>
    <row r="906" spans="1:4" ht="15.75" x14ac:dyDescent="0.25">
      <c r="A906" s="1"/>
      <c r="B906" s="3"/>
      <c r="C906" s="1"/>
      <c r="D906" s="1"/>
    </row>
    <row r="907" spans="1:4" ht="15.75" x14ac:dyDescent="0.25">
      <c r="A907" s="1"/>
      <c r="B907" s="3"/>
      <c r="C907" s="1"/>
      <c r="D907" s="1"/>
    </row>
    <row r="908" spans="1:4" ht="15.75" x14ac:dyDescent="0.25">
      <c r="A908" s="1"/>
      <c r="B908" s="3"/>
      <c r="C908" s="1"/>
      <c r="D908" s="1"/>
    </row>
    <row r="909" spans="1:4" ht="15.75" x14ac:dyDescent="0.25">
      <c r="A909" s="1"/>
      <c r="B909" s="3"/>
      <c r="C909" s="1"/>
      <c r="D909" s="1"/>
    </row>
    <row r="910" spans="1:4" ht="15.75" x14ac:dyDescent="0.25">
      <c r="A910" s="1"/>
      <c r="B910" s="3"/>
      <c r="C910" s="1"/>
      <c r="D910" s="1"/>
    </row>
    <row r="911" spans="1:4" ht="15.75" x14ac:dyDescent="0.25">
      <c r="A911" s="1"/>
      <c r="B911" s="3"/>
      <c r="C911" s="1"/>
      <c r="D911" s="1"/>
    </row>
    <row r="912" spans="1:4" ht="15.75" x14ac:dyDescent="0.25">
      <c r="A912" s="1"/>
      <c r="B912" s="3"/>
      <c r="C912" s="1"/>
      <c r="D912" s="1"/>
    </row>
    <row r="913" spans="1:4" ht="15.75" x14ac:dyDescent="0.25">
      <c r="A913" s="1"/>
      <c r="B913" s="3"/>
      <c r="C913" s="1"/>
      <c r="D913" s="1"/>
    </row>
    <row r="914" spans="1:4" ht="15.75" x14ac:dyDescent="0.25">
      <c r="A914" s="1"/>
      <c r="B914" s="3"/>
      <c r="C914" s="1"/>
      <c r="D914" s="1"/>
    </row>
    <row r="915" spans="1:4" ht="15.75" x14ac:dyDescent="0.25">
      <c r="A915" s="1"/>
      <c r="B915" s="3"/>
      <c r="C915" s="1"/>
      <c r="D915" s="1"/>
    </row>
    <row r="916" spans="1:4" ht="15.75" x14ac:dyDescent="0.25">
      <c r="A916" s="1"/>
      <c r="B916" s="3"/>
      <c r="C916" s="1"/>
      <c r="D916" s="1"/>
    </row>
    <row r="917" spans="1:4" ht="15.75" x14ac:dyDescent="0.25">
      <c r="A917" s="1"/>
      <c r="B917" s="3"/>
      <c r="C917" s="1"/>
      <c r="D917" s="1"/>
    </row>
    <row r="918" spans="1:4" ht="15.75" x14ac:dyDescent="0.25">
      <c r="A918" s="1"/>
      <c r="B918" s="3"/>
      <c r="C918" s="1"/>
      <c r="D918" s="1"/>
    </row>
    <row r="919" spans="1:4" ht="15.75" x14ac:dyDescent="0.25">
      <c r="A919" s="1"/>
      <c r="B919" s="3"/>
      <c r="C919" s="1"/>
      <c r="D919" s="1"/>
    </row>
    <row r="920" spans="1:4" ht="15.75" x14ac:dyDescent="0.25">
      <c r="A920" s="1"/>
      <c r="B920" s="3"/>
      <c r="C920" s="1"/>
      <c r="D920" s="1"/>
    </row>
    <row r="921" spans="1:4" ht="15.75" x14ac:dyDescent="0.25">
      <c r="A921" s="1"/>
      <c r="B921" s="3"/>
      <c r="C921" s="1"/>
      <c r="D921" s="1"/>
    </row>
    <row r="922" spans="1:4" ht="15.75" x14ac:dyDescent="0.25">
      <c r="A922" s="1"/>
      <c r="B922" s="3"/>
      <c r="C922" s="1"/>
      <c r="D922" s="1"/>
    </row>
    <row r="923" spans="1:4" ht="15.75" x14ac:dyDescent="0.25">
      <c r="A923" s="1"/>
      <c r="B923" s="3"/>
      <c r="C923" s="1"/>
      <c r="D923" s="1"/>
    </row>
    <row r="924" spans="1:4" ht="15.75" x14ac:dyDescent="0.25">
      <c r="A924" s="1"/>
      <c r="B924" s="3"/>
      <c r="C924" s="1"/>
      <c r="D924" s="1"/>
    </row>
    <row r="925" spans="1:4" ht="15.75" x14ac:dyDescent="0.25">
      <c r="A925" s="1"/>
      <c r="B925" s="3"/>
      <c r="C925" s="1"/>
      <c r="D925" s="1"/>
    </row>
    <row r="926" spans="1:4" ht="15.75" x14ac:dyDescent="0.25">
      <c r="A926" s="1"/>
      <c r="B926" s="3"/>
      <c r="C926" s="1"/>
      <c r="D926" s="1"/>
    </row>
    <row r="927" spans="1:4" ht="15.75" x14ac:dyDescent="0.25">
      <c r="A927" s="1"/>
      <c r="B927" s="3"/>
      <c r="C927" s="1"/>
      <c r="D927" s="1"/>
    </row>
    <row r="928" spans="1:4" ht="15.75" x14ac:dyDescent="0.25">
      <c r="A928" s="1"/>
      <c r="B928" s="3"/>
      <c r="C928" s="1"/>
      <c r="D928" s="1"/>
    </row>
    <row r="929" spans="1:4" ht="15.75" x14ac:dyDescent="0.25">
      <c r="A929" s="1"/>
      <c r="B929" s="3"/>
      <c r="C929" s="1"/>
      <c r="D929" s="1"/>
    </row>
    <row r="930" spans="1:4" ht="15.75" x14ac:dyDescent="0.25">
      <c r="A930" s="1"/>
      <c r="B930" s="3"/>
      <c r="C930" s="1"/>
      <c r="D930" s="1"/>
    </row>
    <row r="931" spans="1:4" ht="15.75" x14ac:dyDescent="0.25">
      <c r="A931" s="1"/>
      <c r="B931" s="3"/>
      <c r="C931" s="1"/>
      <c r="D931" s="1"/>
    </row>
    <row r="932" spans="1:4" ht="15.75" x14ac:dyDescent="0.25">
      <c r="A932" s="1"/>
      <c r="B932" s="3"/>
      <c r="C932" s="1"/>
      <c r="D932" s="1"/>
    </row>
    <row r="933" spans="1:4" ht="15.75" x14ac:dyDescent="0.25">
      <c r="A933" s="1"/>
      <c r="B933" s="3"/>
      <c r="C933" s="1"/>
      <c r="D933" s="1"/>
    </row>
    <row r="934" spans="1:4" ht="15.75" x14ac:dyDescent="0.25">
      <c r="A934" s="1"/>
      <c r="B934" s="3"/>
      <c r="C934" s="1"/>
      <c r="D934" s="1"/>
    </row>
    <row r="935" spans="1:4" ht="15.75" x14ac:dyDescent="0.25">
      <c r="A935" s="1"/>
      <c r="B935" s="3"/>
      <c r="C935" s="1"/>
      <c r="D935" s="1"/>
    </row>
    <row r="936" spans="1:4" ht="15.75" x14ac:dyDescent="0.25">
      <c r="A936" s="1"/>
      <c r="B936" s="3"/>
      <c r="C936" s="1"/>
      <c r="D936" s="1"/>
    </row>
    <row r="937" spans="1:4" ht="15.75" x14ac:dyDescent="0.25">
      <c r="A937" s="1"/>
      <c r="B937" s="3"/>
      <c r="C937" s="1"/>
      <c r="D937" s="1"/>
    </row>
    <row r="938" spans="1:4" ht="15.75" x14ac:dyDescent="0.25">
      <c r="A938" s="1"/>
      <c r="B938" s="3"/>
      <c r="C938" s="1"/>
      <c r="D938" s="1"/>
    </row>
    <row r="939" spans="1:4" ht="15.75" x14ac:dyDescent="0.25">
      <c r="A939" s="1"/>
      <c r="B939" s="3"/>
      <c r="C939" s="1"/>
      <c r="D939" s="1"/>
    </row>
    <row r="940" spans="1:4" ht="15.75" x14ac:dyDescent="0.25">
      <c r="A940" s="1"/>
      <c r="B940" s="3"/>
      <c r="C940" s="1"/>
      <c r="D940" s="1"/>
    </row>
    <row r="941" spans="1:4" ht="15.75" x14ac:dyDescent="0.25">
      <c r="A941" s="1"/>
      <c r="B941" s="3"/>
      <c r="C941" s="1"/>
      <c r="D941" s="1"/>
    </row>
    <row r="942" spans="1:4" ht="15.75" x14ac:dyDescent="0.25">
      <c r="A942" s="1"/>
      <c r="B942" s="3"/>
      <c r="C942" s="1"/>
      <c r="D942" s="1"/>
    </row>
    <row r="943" spans="1:4" ht="15.75" x14ac:dyDescent="0.25">
      <c r="A943" s="1"/>
      <c r="B943" s="3"/>
      <c r="C943" s="1"/>
      <c r="D943" s="1"/>
    </row>
    <row r="944" spans="1:4" ht="15.75" x14ac:dyDescent="0.25">
      <c r="A944" s="1"/>
      <c r="B944" s="3"/>
      <c r="C944" s="1"/>
      <c r="D944" s="1"/>
    </row>
    <row r="945" spans="1:4" ht="15.75" x14ac:dyDescent="0.25">
      <c r="A945" s="1"/>
      <c r="B945" s="3"/>
      <c r="C945" s="1"/>
      <c r="D945" s="1"/>
    </row>
    <row r="946" spans="1:4" ht="15.75" x14ac:dyDescent="0.25">
      <c r="A946" s="1"/>
      <c r="B946" s="3"/>
      <c r="C946" s="1"/>
      <c r="D946" s="1"/>
    </row>
    <row r="947" spans="1:4" ht="15.75" x14ac:dyDescent="0.25">
      <c r="A947" s="1"/>
      <c r="B947" s="3"/>
      <c r="C947" s="1"/>
      <c r="D947" s="1"/>
    </row>
    <row r="948" spans="1:4" ht="15.75" x14ac:dyDescent="0.25">
      <c r="A948" s="1"/>
      <c r="B948" s="3"/>
      <c r="C948" s="1"/>
      <c r="D948" s="1"/>
    </row>
    <row r="949" spans="1:4" ht="15.75" x14ac:dyDescent="0.25">
      <c r="A949" s="1"/>
      <c r="B949" s="3"/>
      <c r="C949" s="1"/>
      <c r="D949" s="1"/>
    </row>
    <row r="950" spans="1:4" ht="15.75" x14ac:dyDescent="0.25">
      <c r="A950" s="1"/>
      <c r="B950" s="3"/>
      <c r="C950" s="1"/>
      <c r="D950" s="1"/>
    </row>
    <row r="951" spans="1:4" ht="15.75" x14ac:dyDescent="0.25">
      <c r="A951" s="1"/>
      <c r="B951" s="3"/>
      <c r="C951" s="1"/>
      <c r="D951" s="1"/>
    </row>
    <row r="952" spans="1:4" ht="15.75" x14ac:dyDescent="0.25">
      <c r="A952" s="1"/>
      <c r="B952" s="3"/>
      <c r="C952" s="1"/>
      <c r="D952" s="1"/>
    </row>
    <row r="953" spans="1:4" ht="15.75" x14ac:dyDescent="0.25">
      <c r="A953" s="1"/>
      <c r="B953" s="3"/>
      <c r="C953" s="1"/>
      <c r="D953" s="1"/>
    </row>
    <row r="954" spans="1:4" ht="15.75" x14ac:dyDescent="0.25">
      <c r="A954" s="1"/>
      <c r="B954" s="3"/>
      <c r="C954" s="1"/>
      <c r="D954" s="1"/>
    </row>
    <row r="955" spans="1:4" ht="15.75" x14ac:dyDescent="0.25">
      <c r="A955" s="1"/>
      <c r="B955" s="3"/>
      <c r="C955" s="1"/>
      <c r="D955" s="1"/>
    </row>
    <row r="956" spans="1:4" ht="15.75" x14ac:dyDescent="0.25">
      <c r="A956" s="1"/>
      <c r="B956" s="3"/>
      <c r="C956" s="1"/>
      <c r="D956" s="1"/>
    </row>
    <row r="957" spans="1:4" ht="15.75" x14ac:dyDescent="0.25">
      <c r="A957" s="1"/>
      <c r="B957" s="3"/>
      <c r="C957" s="1"/>
      <c r="D957" s="1"/>
    </row>
    <row r="958" spans="1:4" ht="15.75" x14ac:dyDescent="0.25">
      <c r="A958" s="1"/>
      <c r="B958" s="3"/>
      <c r="C958" s="1"/>
      <c r="D958" s="1"/>
    </row>
    <row r="959" spans="1:4" ht="15.75" x14ac:dyDescent="0.25">
      <c r="A959" s="1"/>
      <c r="B959" s="3"/>
      <c r="C959" s="1"/>
      <c r="D959" s="1"/>
    </row>
    <row r="960" spans="1:4" ht="15.75" x14ac:dyDescent="0.25">
      <c r="A960" s="1"/>
      <c r="B960" s="3"/>
      <c r="C960" s="1"/>
      <c r="D960" s="1"/>
    </row>
    <row r="961" spans="1:4" ht="15.75" x14ac:dyDescent="0.25">
      <c r="A961" s="1"/>
      <c r="B961" s="3"/>
      <c r="C961" s="1"/>
      <c r="D961" s="1"/>
    </row>
    <row r="962" spans="1:4" ht="15.75" x14ac:dyDescent="0.25">
      <c r="A962" s="1"/>
      <c r="B962" s="3"/>
      <c r="C962" s="1"/>
      <c r="D962" s="1"/>
    </row>
    <row r="963" spans="1:4" ht="15.75" x14ac:dyDescent="0.25">
      <c r="A963" s="1"/>
      <c r="B963" s="3"/>
      <c r="C963" s="1"/>
      <c r="D963" s="1"/>
    </row>
    <row r="964" spans="1:4" ht="15.75" x14ac:dyDescent="0.25">
      <c r="A964" s="1"/>
      <c r="B964" s="3"/>
      <c r="C964" s="1"/>
      <c r="D964" s="1"/>
    </row>
    <row r="965" spans="1:4" ht="15.75" x14ac:dyDescent="0.25">
      <c r="A965" s="1"/>
      <c r="B965" s="3"/>
      <c r="C965" s="1"/>
      <c r="D965" s="1"/>
    </row>
    <row r="966" spans="1:4" ht="15.75" x14ac:dyDescent="0.25">
      <c r="A966" s="1"/>
      <c r="B966" s="3"/>
      <c r="C966" s="1"/>
      <c r="D966" s="1"/>
    </row>
    <row r="967" spans="1:4" ht="15.75" x14ac:dyDescent="0.25">
      <c r="A967" s="1"/>
      <c r="B967" s="3"/>
      <c r="C967" s="1"/>
      <c r="D967" s="1"/>
    </row>
    <row r="968" spans="1:4" ht="15.75" x14ac:dyDescent="0.25">
      <c r="A968" s="1"/>
      <c r="B968" s="3"/>
      <c r="C968" s="1"/>
      <c r="D968" s="1"/>
    </row>
    <row r="969" spans="1:4" ht="15.75" x14ac:dyDescent="0.25">
      <c r="A969" s="1"/>
      <c r="B969" s="3"/>
      <c r="C969" s="1"/>
      <c r="D969" s="1"/>
    </row>
    <row r="970" spans="1:4" ht="15.75" x14ac:dyDescent="0.25">
      <c r="A970" s="1"/>
      <c r="B970" s="3"/>
      <c r="C970" s="1"/>
      <c r="D970" s="1"/>
    </row>
    <row r="971" spans="1:4" ht="15.75" x14ac:dyDescent="0.25">
      <c r="A971" s="1"/>
      <c r="B971" s="3"/>
      <c r="C971" s="1"/>
      <c r="D971" s="1"/>
    </row>
    <row r="972" spans="1:4" ht="15.75" x14ac:dyDescent="0.25">
      <c r="A972" s="1"/>
      <c r="B972" s="3"/>
      <c r="C972" s="1"/>
      <c r="D972" s="1"/>
    </row>
    <row r="973" spans="1:4" ht="15.75" x14ac:dyDescent="0.25">
      <c r="A973" s="1"/>
      <c r="B973" s="3"/>
      <c r="C973" s="1"/>
      <c r="D973" s="1"/>
    </row>
    <row r="974" spans="1:4" ht="15.75" x14ac:dyDescent="0.25">
      <c r="A974" s="1"/>
      <c r="B974" s="3"/>
      <c r="C974" s="1"/>
      <c r="D974" s="1"/>
    </row>
    <row r="975" spans="1:4" ht="15.75" x14ac:dyDescent="0.25">
      <c r="A975" s="1"/>
      <c r="B975" s="3"/>
      <c r="C975" s="1"/>
      <c r="D975" s="1"/>
    </row>
    <row r="976" spans="1:4" ht="15.75" x14ac:dyDescent="0.25">
      <c r="A976" s="1"/>
      <c r="B976" s="3"/>
      <c r="C976" s="1"/>
      <c r="D976" s="1"/>
    </row>
    <row r="977" spans="1:4" ht="15.75" x14ac:dyDescent="0.25">
      <c r="A977" s="1"/>
      <c r="B977" s="3"/>
      <c r="C977" s="1"/>
      <c r="D977" s="1"/>
    </row>
    <row r="978" spans="1:4" ht="15.75" x14ac:dyDescent="0.25">
      <c r="A978" s="1"/>
      <c r="B978" s="3"/>
      <c r="C978" s="1"/>
      <c r="D978" s="1"/>
    </row>
    <row r="979" spans="1:4" ht="15.75" x14ac:dyDescent="0.25">
      <c r="A979" s="1"/>
      <c r="B979" s="3"/>
      <c r="C979" s="1"/>
      <c r="D979" s="1"/>
    </row>
    <row r="980" spans="1:4" ht="15.75" x14ac:dyDescent="0.25">
      <c r="A980" s="1"/>
      <c r="B980" s="3"/>
      <c r="C980" s="1"/>
      <c r="D980" s="1"/>
    </row>
    <row r="981" spans="1:4" ht="15.75" x14ac:dyDescent="0.25">
      <c r="A981" s="1"/>
      <c r="B981" s="3"/>
      <c r="C981" s="1"/>
      <c r="D981" s="1"/>
    </row>
    <row r="982" spans="1:4" ht="15.75" x14ac:dyDescent="0.25">
      <c r="A982" s="1"/>
      <c r="B982" s="3"/>
      <c r="C982" s="1"/>
      <c r="D982" s="1"/>
    </row>
    <row r="983" spans="1:4" ht="15.75" x14ac:dyDescent="0.25">
      <c r="A983" s="1"/>
      <c r="B983" s="3"/>
      <c r="C983" s="1"/>
      <c r="D983" s="1"/>
    </row>
    <row r="984" spans="1:4" ht="15.75" x14ac:dyDescent="0.25">
      <c r="A984" s="1"/>
      <c r="B984" s="3"/>
      <c r="C984" s="1"/>
      <c r="D984" s="1"/>
    </row>
    <row r="985" spans="1:4" ht="15.75" x14ac:dyDescent="0.25">
      <c r="A985" s="1"/>
      <c r="B985" s="3"/>
      <c r="C985" s="1"/>
      <c r="D985" s="1"/>
    </row>
    <row r="986" spans="1:4" ht="15.75" x14ac:dyDescent="0.25">
      <c r="A986" s="1"/>
      <c r="B986" s="3"/>
      <c r="C986" s="1"/>
      <c r="D986" s="1"/>
    </row>
    <row r="987" spans="1:4" ht="15.75" x14ac:dyDescent="0.25">
      <c r="A987" s="1"/>
      <c r="B987" s="3"/>
      <c r="C987" s="1"/>
      <c r="D987" s="1"/>
    </row>
    <row r="988" spans="1:4" ht="15.75" x14ac:dyDescent="0.25">
      <c r="A988" s="1"/>
      <c r="B988" s="3"/>
      <c r="C988" s="1"/>
      <c r="D988" s="1"/>
    </row>
    <row r="989" spans="1:4" ht="15.75" x14ac:dyDescent="0.25">
      <c r="A989" s="1"/>
      <c r="B989" s="3"/>
      <c r="C989" s="1"/>
      <c r="D989" s="1"/>
    </row>
    <row r="990" spans="1:4" ht="15.75" x14ac:dyDescent="0.25">
      <c r="A990" s="1"/>
      <c r="B990" s="3"/>
      <c r="C990" s="1"/>
      <c r="D990" s="1"/>
    </row>
    <row r="991" spans="1:4" ht="15.75" x14ac:dyDescent="0.25">
      <c r="A991" s="1"/>
      <c r="B991" s="3"/>
      <c r="C991" s="1"/>
      <c r="D991" s="1"/>
    </row>
    <row r="992" spans="1:4" ht="15.75" x14ac:dyDescent="0.25">
      <c r="A992" s="1"/>
      <c r="B992" s="3"/>
      <c r="C992" s="1"/>
      <c r="D992" s="1"/>
    </row>
    <row r="993" spans="1:4" ht="15.75" x14ac:dyDescent="0.25">
      <c r="A993" s="1"/>
      <c r="B993" s="3"/>
      <c r="C993" s="1"/>
      <c r="D993" s="1"/>
    </row>
    <row r="994" spans="1:4" ht="15.75" x14ac:dyDescent="0.25">
      <c r="A994" s="1"/>
      <c r="B994" s="3"/>
      <c r="C994" s="1"/>
      <c r="D994" s="1"/>
    </row>
    <row r="995" spans="1:4" ht="15.75" x14ac:dyDescent="0.25">
      <c r="A995" s="1"/>
      <c r="B995" s="3"/>
      <c r="C995" s="1"/>
      <c r="D995" s="1"/>
    </row>
    <row r="996" spans="1:4" ht="15.75" x14ac:dyDescent="0.25">
      <c r="A996" s="1"/>
      <c r="B996" s="3"/>
      <c r="C996" s="1"/>
      <c r="D996" s="1"/>
    </row>
    <row r="997" spans="1:4" ht="15.75" x14ac:dyDescent="0.25">
      <c r="A997" s="1"/>
      <c r="B997" s="3"/>
      <c r="C997" s="1"/>
      <c r="D997" s="1"/>
    </row>
    <row r="998" spans="1:4" ht="15.75" x14ac:dyDescent="0.25">
      <c r="A998" s="1"/>
      <c r="B998" s="3"/>
      <c r="C998" s="1"/>
      <c r="D998" s="1"/>
    </row>
    <row r="999" spans="1:4" ht="15.75" x14ac:dyDescent="0.25">
      <c r="A999" s="1"/>
      <c r="B999" s="3"/>
      <c r="C999" s="1"/>
      <c r="D999" s="1"/>
    </row>
    <row r="1000" spans="1:4" ht="15.75" x14ac:dyDescent="0.25">
      <c r="A1000" s="1"/>
      <c r="B1000" s="3"/>
      <c r="C1000" s="1"/>
      <c r="D1000" s="1"/>
    </row>
    <row r="1001" spans="1:4" ht="15.75" x14ac:dyDescent="0.25">
      <c r="A1001" s="1"/>
      <c r="B1001" s="3"/>
      <c r="C1001" s="1"/>
      <c r="D1001" s="1"/>
    </row>
  </sheetData>
  <mergeCells count="2">
    <mergeCell ref="A2:C2"/>
    <mergeCell ref="A4:A1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workbookViewId="0">
      <selection activeCell="C3" sqref="C3"/>
    </sheetView>
  </sheetViews>
  <sheetFormatPr defaultColWidth="11.25" defaultRowHeight="15" customHeight="1" x14ac:dyDescent="0.25"/>
  <cols>
    <col min="2" max="2" width="24.125" customWidth="1"/>
    <col min="3" max="3" width="50.75" customWidth="1"/>
    <col min="4" max="4" width="69.375" customWidth="1"/>
  </cols>
  <sheetData>
    <row r="1" spans="1:4" ht="51.6" customHeight="1" x14ac:dyDescent="0.25"/>
    <row r="2" spans="1:4" ht="15.75" x14ac:dyDescent="0.25">
      <c r="A2" s="33" t="s">
        <v>0</v>
      </c>
      <c r="B2" s="34"/>
      <c r="C2" s="34"/>
      <c r="D2" s="1"/>
    </row>
    <row r="3" spans="1:4" ht="31.5" x14ac:dyDescent="0.25">
      <c r="A3" s="16" t="s">
        <v>1</v>
      </c>
      <c r="B3" s="17" t="s">
        <v>2</v>
      </c>
      <c r="C3" s="60" t="s">
        <v>4875</v>
      </c>
      <c r="D3" s="21" t="s">
        <v>4547</v>
      </c>
    </row>
    <row r="4" spans="1:4" ht="15.75" x14ac:dyDescent="0.25">
      <c r="A4" s="35" t="s">
        <v>3104</v>
      </c>
      <c r="B4" s="17">
        <v>801120000101</v>
      </c>
      <c r="C4" s="19" t="s">
        <v>3105</v>
      </c>
      <c r="D4" s="19" t="s">
        <v>3106</v>
      </c>
    </row>
    <row r="5" spans="1:4" ht="31.5" x14ac:dyDescent="0.25">
      <c r="A5" s="36"/>
      <c r="B5" s="17">
        <v>801120000999</v>
      </c>
      <c r="C5" s="19" t="s">
        <v>3107</v>
      </c>
      <c r="D5" s="19" t="s">
        <v>3108</v>
      </c>
    </row>
    <row r="6" spans="1:4" ht="15.75" x14ac:dyDescent="0.25">
      <c r="A6" s="36"/>
      <c r="B6" s="17">
        <v>801199000999</v>
      </c>
      <c r="C6" s="19" t="s">
        <v>3109</v>
      </c>
      <c r="D6" s="19" t="s">
        <v>3110</v>
      </c>
    </row>
    <row r="7" spans="1:4" ht="15.75" x14ac:dyDescent="0.25">
      <c r="A7" s="36"/>
      <c r="B7" s="17">
        <v>802800001999</v>
      </c>
      <c r="C7" s="19" t="s">
        <v>3111</v>
      </c>
      <c r="D7" s="19" t="s">
        <v>3112</v>
      </c>
    </row>
    <row r="8" spans="1:4" ht="15.75" x14ac:dyDescent="0.25">
      <c r="A8" s="36"/>
      <c r="B8" s="17">
        <v>803100000101</v>
      </c>
      <c r="C8" s="19" t="s">
        <v>3113</v>
      </c>
      <c r="D8" s="19" t="s">
        <v>3114</v>
      </c>
    </row>
    <row r="9" spans="1:4" ht="31.5" x14ac:dyDescent="0.25">
      <c r="A9" s="36"/>
      <c r="B9" s="17">
        <v>803900000101</v>
      </c>
      <c r="C9" s="19" t="s">
        <v>3115</v>
      </c>
      <c r="D9" s="19" t="s">
        <v>3116</v>
      </c>
    </row>
    <row r="10" spans="1:4" ht="15.75" x14ac:dyDescent="0.25">
      <c r="A10" s="36"/>
      <c r="B10" s="17">
        <v>803900000105</v>
      </c>
      <c r="C10" s="19" t="s">
        <v>3117</v>
      </c>
      <c r="D10" s="19" t="s">
        <v>3118</v>
      </c>
    </row>
    <row r="11" spans="1:4" ht="15.75" x14ac:dyDescent="0.25">
      <c r="A11" s="36"/>
      <c r="B11" s="17">
        <v>804100000102</v>
      </c>
      <c r="C11" s="19" t="s">
        <v>3119</v>
      </c>
      <c r="D11" s="19" t="s">
        <v>3120</v>
      </c>
    </row>
    <row r="12" spans="1:4" ht="15.75" x14ac:dyDescent="0.25">
      <c r="A12" s="36"/>
      <c r="B12" s="17">
        <v>804200000101</v>
      </c>
      <c r="C12" s="19" t="s">
        <v>3121</v>
      </c>
      <c r="D12" s="19" t="s">
        <v>3122</v>
      </c>
    </row>
    <row r="13" spans="1:4" ht="15.75" x14ac:dyDescent="0.25">
      <c r="A13" s="36"/>
      <c r="B13" s="17">
        <v>804300001999</v>
      </c>
      <c r="C13" s="19" t="s">
        <v>3123</v>
      </c>
      <c r="D13" s="19" t="s">
        <v>3124</v>
      </c>
    </row>
    <row r="14" spans="1:4" ht="15.75" x14ac:dyDescent="0.25">
      <c r="A14" s="36"/>
      <c r="B14" s="17">
        <v>804400000101</v>
      </c>
      <c r="C14" s="19" t="s">
        <v>3125</v>
      </c>
      <c r="D14" s="19" t="s">
        <v>3126</v>
      </c>
    </row>
    <row r="15" spans="1:4" ht="15.75" x14ac:dyDescent="0.25">
      <c r="A15" s="36"/>
      <c r="B15" s="17">
        <v>804501001999</v>
      </c>
      <c r="C15" s="19" t="s">
        <v>3127</v>
      </c>
      <c r="D15" s="19" t="s">
        <v>3128</v>
      </c>
    </row>
    <row r="16" spans="1:4" ht="15.75" x14ac:dyDescent="0.25">
      <c r="A16" s="36"/>
      <c r="B16" s="17">
        <v>804502001999</v>
      </c>
      <c r="C16" s="19" t="s">
        <v>3129</v>
      </c>
      <c r="D16" s="19" t="s">
        <v>3130</v>
      </c>
    </row>
    <row r="17" spans="1:4" ht="15.75" x14ac:dyDescent="0.25">
      <c r="A17" s="36"/>
      <c r="B17" s="17">
        <v>804503000101</v>
      </c>
      <c r="C17" s="19" t="s">
        <v>3131</v>
      </c>
      <c r="D17" s="19" t="s">
        <v>3132</v>
      </c>
    </row>
    <row r="18" spans="1:4" ht="15.75" x14ac:dyDescent="0.25">
      <c r="A18" s="36"/>
      <c r="B18" s="17">
        <v>805100000101</v>
      </c>
      <c r="C18" s="19" t="s">
        <v>3133</v>
      </c>
      <c r="D18" s="19" t="s">
        <v>3134</v>
      </c>
    </row>
    <row r="19" spans="1:4" ht="15.75" x14ac:dyDescent="0.25">
      <c r="A19" s="36"/>
      <c r="B19" s="17">
        <v>805211000101</v>
      </c>
      <c r="C19" s="19" t="s">
        <v>3135</v>
      </c>
      <c r="D19" s="19" t="s">
        <v>3136</v>
      </c>
    </row>
    <row r="20" spans="1:4" ht="31.5" x14ac:dyDescent="0.25">
      <c r="A20" s="36"/>
      <c r="B20" s="17">
        <v>805219000101</v>
      </c>
      <c r="C20" s="19" t="s">
        <v>3137</v>
      </c>
      <c r="D20" s="19" t="s">
        <v>3138</v>
      </c>
    </row>
    <row r="21" spans="1:4" ht="15.75" x14ac:dyDescent="0.25">
      <c r="A21" s="36"/>
      <c r="B21" s="17">
        <v>805220000101</v>
      </c>
      <c r="C21" s="19" t="s">
        <v>3139</v>
      </c>
      <c r="D21" s="19" t="s">
        <v>3140</v>
      </c>
    </row>
    <row r="22" spans="1:4" ht="31.5" x14ac:dyDescent="0.25">
      <c r="A22" s="36"/>
      <c r="B22" s="17">
        <v>805290000101</v>
      </c>
      <c r="C22" s="19" t="s">
        <v>3141</v>
      </c>
      <c r="D22" s="19" t="s">
        <v>3142</v>
      </c>
    </row>
    <row r="23" spans="1:4" ht="15.75" x14ac:dyDescent="0.25">
      <c r="A23" s="36"/>
      <c r="B23" s="17">
        <v>805400010101</v>
      </c>
      <c r="C23" s="19" t="s">
        <v>3143</v>
      </c>
      <c r="D23" s="19" t="s">
        <v>3144</v>
      </c>
    </row>
    <row r="24" spans="1:4" ht="15.75" x14ac:dyDescent="0.25">
      <c r="A24" s="36"/>
      <c r="B24" s="17">
        <v>805400010102</v>
      </c>
      <c r="C24" s="19" t="s">
        <v>3145</v>
      </c>
      <c r="D24" s="19" t="s">
        <v>3146</v>
      </c>
    </row>
    <row r="25" spans="1:4" ht="15.75" x14ac:dyDescent="0.25">
      <c r="A25" s="36"/>
      <c r="B25" s="17">
        <v>805500000101</v>
      </c>
      <c r="C25" s="19" t="s">
        <v>3147</v>
      </c>
      <c r="D25" s="19" t="s">
        <v>3148</v>
      </c>
    </row>
    <row r="26" spans="1:4" ht="15.75" x14ac:dyDescent="0.25">
      <c r="A26" s="36"/>
      <c r="B26" s="17">
        <v>805500000102</v>
      </c>
      <c r="C26" s="19" t="s">
        <v>3149</v>
      </c>
      <c r="D26" s="19" t="s">
        <v>3148</v>
      </c>
    </row>
    <row r="27" spans="1:4" ht="31.5" x14ac:dyDescent="0.25">
      <c r="A27" s="36"/>
      <c r="B27" s="17">
        <v>805900000102</v>
      </c>
      <c r="C27" s="19" t="s">
        <v>3150</v>
      </c>
      <c r="D27" s="19" t="s">
        <v>3151</v>
      </c>
    </row>
    <row r="28" spans="1:4" ht="15.75" x14ac:dyDescent="0.25">
      <c r="A28" s="36"/>
      <c r="B28" s="17">
        <v>805500000108</v>
      </c>
      <c r="C28" s="19" t="s">
        <v>3152</v>
      </c>
      <c r="D28" s="19" t="s">
        <v>3148</v>
      </c>
    </row>
    <row r="29" spans="1:4" ht="15.75" x14ac:dyDescent="0.25">
      <c r="A29" s="36"/>
      <c r="B29" s="17">
        <v>805500000109</v>
      </c>
      <c r="C29" s="19" t="s">
        <v>3153</v>
      </c>
      <c r="D29" s="19" t="s">
        <v>3154</v>
      </c>
    </row>
    <row r="30" spans="1:4" ht="31.5" x14ac:dyDescent="0.25">
      <c r="A30" s="36"/>
      <c r="B30" s="17">
        <v>805900000107</v>
      </c>
      <c r="C30" s="19" t="s">
        <v>3155</v>
      </c>
      <c r="D30" s="19" t="s">
        <v>3156</v>
      </c>
    </row>
    <row r="31" spans="1:4" ht="15.75" x14ac:dyDescent="0.25">
      <c r="A31" s="36"/>
      <c r="B31" s="17">
        <v>806100000999</v>
      </c>
      <c r="C31" s="19" t="s">
        <v>3157</v>
      </c>
      <c r="D31" s="19" t="s">
        <v>3158</v>
      </c>
    </row>
    <row r="32" spans="1:4" ht="15.75" x14ac:dyDescent="0.25">
      <c r="A32" s="36"/>
      <c r="B32" s="17">
        <v>807110000101</v>
      </c>
      <c r="C32" s="19" t="s">
        <v>3159</v>
      </c>
      <c r="D32" s="19" t="s">
        <v>3160</v>
      </c>
    </row>
    <row r="33" spans="1:4" ht="15.75" x14ac:dyDescent="0.25">
      <c r="A33" s="36"/>
      <c r="B33" s="17">
        <v>807110000102</v>
      </c>
      <c r="C33" s="19" t="s">
        <v>3161</v>
      </c>
      <c r="D33" s="19" t="s">
        <v>3162</v>
      </c>
    </row>
    <row r="34" spans="1:4" ht="15.75" x14ac:dyDescent="0.25">
      <c r="A34" s="36"/>
      <c r="B34" s="17">
        <v>807191000999</v>
      </c>
      <c r="C34" s="19" t="s">
        <v>3163</v>
      </c>
      <c r="D34" s="19" t="s">
        <v>3164</v>
      </c>
    </row>
    <row r="35" spans="1:4" ht="15.75" x14ac:dyDescent="0.25">
      <c r="A35" s="36"/>
      <c r="B35" s="17">
        <v>807192000999</v>
      </c>
      <c r="C35" s="19" t="s">
        <v>3165</v>
      </c>
      <c r="D35" s="19" t="s">
        <v>3166</v>
      </c>
    </row>
    <row r="36" spans="1:4" ht="15.75" x14ac:dyDescent="0.25">
      <c r="A36" s="36"/>
      <c r="B36" s="17">
        <v>807199000101</v>
      </c>
      <c r="C36" s="19" t="s">
        <v>3167</v>
      </c>
      <c r="D36" s="19" t="s">
        <v>3168</v>
      </c>
    </row>
    <row r="37" spans="1:4" ht="15.75" x14ac:dyDescent="0.25">
      <c r="A37" s="36"/>
      <c r="B37" s="17">
        <v>807199000102</v>
      </c>
      <c r="C37" s="19" t="s">
        <v>3169</v>
      </c>
      <c r="D37" s="19" t="s">
        <v>3170</v>
      </c>
    </row>
    <row r="38" spans="1:4" ht="15.75" x14ac:dyDescent="0.25">
      <c r="A38" s="36"/>
      <c r="B38" s="17">
        <v>807200000999</v>
      </c>
      <c r="C38" s="19" t="s">
        <v>3171</v>
      </c>
      <c r="D38" s="19" t="s">
        <v>3172</v>
      </c>
    </row>
    <row r="39" spans="1:4" ht="15.75" x14ac:dyDescent="0.25">
      <c r="A39" s="36"/>
      <c r="B39" s="17">
        <v>808100000999</v>
      </c>
      <c r="C39" s="19" t="s">
        <v>3173</v>
      </c>
      <c r="D39" s="19" t="s">
        <v>3174</v>
      </c>
    </row>
    <row r="40" spans="1:4" ht="15.75" x14ac:dyDescent="0.25">
      <c r="A40" s="36"/>
      <c r="B40" s="17">
        <v>808301000101</v>
      </c>
      <c r="C40" s="19" t="s">
        <v>3175</v>
      </c>
      <c r="D40" s="19" t="s">
        <v>3176</v>
      </c>
    </row>
    <row r="41" spans="1:4" ht="15.75" x14ac:dyDescent="0.25">
      <c r="A41" s="36"/>
      <c r="B41" s="17">
        <v>808301000102</v>
      </c>
      <c r="C41" s="19" t="s">
        <v>3177</v>
      </c>
      <c r="D41" s="19" t="s">
        <v>3178</v>
      </c>
    </row>
    <row r="42" spans="1:4" ht="15.75" x14ac:dyDescent="0.25">
      <c r="A42" s="36"/>
      <c r="B42" s="17">
        <v>808302000999</v>
      </c>
      <c r="C42" s="19" t="s">
        <v>3179</v>
      </c>
      <c r="D42" s="19" t="s">
        <v>3180</v>
      </c>
    </row>
    <row r="43" spans="1:4" ht="15.75" x14ac:dyDescent="0.25">
      <c r="A43" s="36"/>
      <c r="B43" s="17">
        <v>808309000101</v>
      </c>
      <c r="C43" s="19" t="s">
        <v>3181</v>
      </c>
      <c r="D43" s="19" t="s">
        <v>3182</v>
      </c>
    </row>
    <row r="44" spans="1:4" ht="15.75" x14ac:dyDescent="0.25">
      <c r="A44" s="36"/>
      <c r="B44" s="17">
        <v>808309000103</v>
      </c>
      <c r="C44" s="19" t="s">
        <v>3183</v>
      </c>
      <c r="D44" s="19" t="s">
        <v>3184</v>
      </c>
    </row>
    <row r="45" spans="1:4" ht="15.75" x14ac:dyDescent="0.25">
      <c r="A45" s="36"/>
      <c r="B45" s="17">
        <v>808309000104</v>
      </c>
      <c r="C45" s="19" t="s">
        <v>3185</v>
      </c>
      <c r="D45" s="19" t="s">
        <v>3186</v>
      </c>
    </row>
    <row r="46" spans="1:4" ht="15.75" x14ac:dyDescent="0.25">
      <c r="A46" s="36"/>
      <c r="B46" s="17">
        <v>808400000999</v>
      </c>
      <c r="C46" s="19" t="s">
        <v>3187</v>
      </c>
      <c r="D46" s="19" t="s">
        <v>3188</v>
      </c>
    </row>
    <row r="47" spans="1:4" ht="15.75" x14ac:dyDescent="0.25">
      <c r="A47" s="36"/>
      <c r="B47" s="17">
        <v>809100010999</v>
      </c>
      <c r="C47" s="19" t="s">
        <v>3189</v>
      </c>
      <c r="D47" s="19" t="s">
        <v>3190</v>
      </c>
    </row>
    <row r="48" spans="1:4" ht="15.75" x14ac:dyDescent="0.25">
      <c r="A48" s="36"/>
      <c r="B48" s="17">
        <v>809100090999</v>
      </c>
      <c r="C48" s="19" t="s">
        <v>3191</v>
      </c>
      <c r="D48" s="19" t="s">
        <v>3192</v>
      </c>
    </row>
    <row r="49" spans="1:4" ht="15.75" x14ac:dyDescent="0.25">
      <c r="A49" s="36"/>
      <c r="B49" s="17">
        <v>809210000999</v>
      </c>
      <c r="C49" s="19" t="s">
        <v>3193</v>
      </c>
      <c r="D49" s="19" t="s">
        <v>3194</v>
      </c>
    </row>
    <row r="50" spans="1:4" ht="15.75" x14ac:dyDescent="0.25">
      <c r="A50" s="36"/>
      <c r="B50" s="17">
        <v>809290000999</v>
      </c>
      <c r="C50" s="19" t="s">
        <v>3195</v>
      </c>
      <c r="D50" s="19" t="s">
        <v>3196</v>
      </c>
    </row>
    <row r="51" spans="1:4" ht="15.75" x14ac:dyDescent="0.25">
      <c r="A51" s="36"/>
      <c r="B51" s="17">
        <v>809300000101</v>
      </c>
      <c r="C51" s="19" t="s">
        <v>3197</v>
      </c>
      <c r="D51" s="19" t="s">
        <v>3198</v>
      </c>
    </row>
    <row r="52" spans="1:4" ht="15.75" x14ac:dyDescent="0.25">
      <c r="A52" s="36"/>
      <c r="B52" s="17">
        <v>809300000102</v>
      </c>
      <c r="C52" s="19" t="s">
        <v>3199</v>
      </c>
      <c r="D52" s="19" t="s">
        <v>3200</v>
      </c>
    </row>
    <row r="53" spans="1:4" ht="15.75" x14ac:dyDescent="0.25">
      <c r="A53" s="36"/>
      <c r="B53" s="17">
        <v>809400010999</v>
      </c>
      <c r="C53" s="19" t="s">
        <v>3201</v>
      </c>
      <c r="D53" s="19" t="s">
        <v>3202</v>
      </c>
    </row>
    <row r="54" spans="1:4" ht="15.75" x14ac:dyDescent="0.25">
      <c r="A54" s="36"/>
      <c r="B54" s="17">
        <v>809400090999</v>
      </c>
      <c r="C54" s="19" t="s">
        <v>3203</v>
      </c>
      <c r="D54" s="19" t="s">
        <v>3204</v>
      </c>
    </row>
    <row r="55" spans="1:4" ht="15.75" x14ac:dyDescent="0.25">
      <c r="A55" s="36"/>
      <c r="B55" s="17">
        <v>810100000999</v>
      </c>
      <c r="C55" s="19" t="s">
        <v>3205</v>
      </c>
      <c r="D55" s="19" t="s">
        <v>3206</v>
      </c>
    </row>
    <row r="56" spans="1:4" ht="15.75" x14ac:dyDescent="0.25">
      <c r="A56" s="36"/>
      <c r="B56" s="17">
        <v>810200000101</v>
      </c>
      <c r="C56" s="19" t="s">
        <v>3207</v>
      </c>
      <c r="D56" s="19" t="s">
        <v>3208</v>
      </c>
    </row>
    <row r="57" spans="1:4" ht="31.5" x14ac:dyDescent="0.25">
      <c r="A57" s="36"/>
      <c r="B57" s="17">
        <v>810200000102</v>
      </c>
      <c r="C57" s="19" t="s">
        <v>3209</v>
      </c>
      <c r="D57" s="19" t="s">
        <v>3210</v>
      </c>
    </row>
    <row r="58" spans="1:4" ht="15.75" x14ac:dyDescent="0.25">
      <c r="A58" s="36"/>
      <c r="B58" s="17">
        <v>810300000999</v>
      </c>
      <c r="C58" s="19" t="s">
        <v>3211</v>
      </c>
      <c r="D58" s="19" t="s">
        <v>3212</v>
      </c>
    </row>
    <row r="59" spans="1:4" ht="15.75" x14ac:dyDescent="0.25">
      <c r="A59" s="36"/>
      <c r="B59" s="17">
        <v>810400000101</v>
      </c>
      <c r="C59" s="19" t="s">
        <v>3213</v>
      </c>
      <c r="D59" s="19" t="s">
        <v>3214</v>
      </c>
    </row>
    <row r="60" spans="1:4" ht="15.75" x14ac:dyDescent="0.25">
      <c r="A60" s="36"/>
      <c r="B60" s="17">
        <v>810400000102</v>
      </c>
      <c r="C60" s="19" t="s">
        <v>3215</v>
      </c>
      <c r="D60" s="19" t="s">
        <v>3216</v>
      </c>
    </row>
    <row r="61" spans="1:4" ht="15.75" x14ac:dyDescent="0.25">
      <c r="A61" s="36"/>
      <c r="B61" s="17">
        <v>810400000103</v>
      </c>
      <c r="C61" s="19" t="s">
        <v>3217</v>
      </c>
      <c r="D61" s="19" t="s">
        <v>3218</v>
      </c>
    </row>
    <row r="62" spans="1:4" ht="31.5" x14ac:dyDescent="0.25">
      <c r="A62" s="36"/>
      <c r="B62" s="17">
        <v>810400000104</v>
      </c>
      <c r="C62" s="19" t="s">
        <v>3219</v>
      </c>
      <c r="D62" s="19" t="s">
        <v>3220</v>
      </c>
    </row>
    <row r="63" spans="1:4" ht="15.75" x14ac:dyDescent="0.25">
      <c r="A63" s="36"/>
      <c r="B63" s="17">
        <v>810500000999</v>
      </c>
      <c r="C63" s="19" t="s">
        <v>3221</v>
      </c>
      <c r="D63" s="19" t="s">
        <v>3222</v>
      </c>
    </row>
    <row r="64" spans="1:4" ht="15.75" x14ac:dyDescent="0.25">
      <c r="A64" s="36"/>
      <c r="B64" s="17">
        <v>810600000999</v>
      </c>
      <c r="C64" s="19" t="s">
        <v>3223</v>
      </c>
      <c r="D64" s="19" t="s">
        <v>3224</v>
      </c>
    </row>
    <row r="65" spans="1:4" ht="15.75" x14ac:dyDescent="0.25">
      <c r="A65" s="36"/>
      <c r="B65" s="17">
        <v>810700000999</v>
      </c>
      <c r="C65" s="19" t="s">
        <v>3225</v>
      </c>
      <c r="D65" s="19" t="s">
        <v>3226</v>
      </c>
    </row>
    <row r="66" spans="1:4" ht="15.75" x14ac:dyDescent="0.25">
      <c r="A66" s="36"/>
      <c r="B66" s="17">
        <v>810901000999</v>
      </c>
      <c r="C66" s="19" t="s">
        <v>3227</v>
      </c>
      <c r="D66" s="19" t="s">
        <v>3228</v>
      </c>
    </row>
    <row r="67" spans="1:4" ht="15.75" x14ac:dyDescent="0.25">
      <c r="A67" s="36"/>
      <c r="B67" s="17">
        <v>810903000999</v>
      </c>
      <c r="C67" s="19" t="s">
        <v>3229</v>
      </c>
      <c r="D67" s="19" t="s">
        <v>3230</v>
      </c>
    </row>
    <row r="68" spans="1:4" ht="15.75" x14ac:dyDescent="0.25">
      <c r="A68" s="36"/>
      <c r="B68" s="17">
        <v>810904000999</v>
      </c>
      <c r="C68" s="19" t="s">
        <v>3231</v>
      </c>
      <c r="D68" s="19" t="s">
        <v>3232</v>
      </c>
    </row>
    <row r="69" spans="1:4" ht="15.75" x14ac:dyDescent="0.25">
      <c r="A69" s="36"/>
      <c r="B69" s="17">
        <v>810905000999</v>
      </c>
      <c r="C69" s="19" t="s">
        <v>3233</v>
      </c>
      <c r="D69" s="19" t="s">
        <v>3234</v>
      </c>
    </row>
    <row r="70" spans="1:4" ht="15.75" x14ac:dyDescent="0.25">
      <c r="A70" s="36"/>
      <c r="B70" s="17">
        <v>810906000999</v>
      </c>
      <c r="C70" s="19" t="s">
        <v>3235</v>
      </c>
      <c r="D70" s="19" t="s">
        <v>3236</v>
      </c>
    </row>
    <row r="71" spans="1:4" ht="15.75" x14ac:dyDescent="0.25">
      <c r="A71" s="36"/>
      <c r="B71" s="17">
        <v>810907000999</v>
      </c>
      <c r="C71" s="19" t="s">
        <v>3237</v>
      </c>
      <c r="D71" s="19" t="s">
        <v>3238</v>
      </c>
    </row>
    <row r="72" spans="1:4" ht="15.75" x14ac:dyDescent="0.25">
      <c r="A72" s="36"/>
      <c r="B72" s="17">
        <v>810908000999</v>
      </c>
      <c r="C72" s="19" t="s">
        <v>3239</v>
      </c>
      <c r="D72" s="19" t="s">
        <v>3240</v>
      </c>
    </row>
    <row r="73" spans="1:4" ht="15.75" x14ac:dyDescent="0.25">
      <c r="A73" s="36"/>
      <c r="B73" s="17">
        <v>810909001101</v>
      </c>
      <c r="C73" s="19" t="s">
        <v>3241</v>
      </c>
      <c r="D73" s="19" t="s">
        <v>3242</v>
      </c>
    </row>
    <row r="74" spans="1:4" ht="15.75" x14ac:dyDescent="0.25">
      <c r="A74" s="36"/>
      <c r="B74" s="17">
        <v>810909001102</v>
      </c>
      <c r="C74" s="19" t="s">
        <v>3243</v>
      </c>
      <c r="D74" s="19" t="s">
        <v>3244</v>
      </c>
    </row>
    <row r="75" spans="1:4" ht="15.75" x14ac:dyDescent="0.25">
      <c r="A75" s="36"/>
      <c r="B75" s="17">
        <v>810909001999</v>
      </c>
      <c r="C75" s="19" t="s">
        <v>3245</v>
      </c>
      <c r="D75" s="19" t="s">
        <v>3246</v>
      </c>
    </row>
    <row r="76" spans="1:4" ht="15.75" x14ac:dyDescent="0.25">
      <c r="A76" s="36"/>
      <c r="B76" s="17">
        <v>810909002999</v>
      </c>
      <c r="C76" s="19" t="s">
        <v>3247</v>
      </c>
      <c r="D76" s="19" t="s">
        <v>3188</v>
      </c>
    </row>
    <row r="77" spans="1:4" ht="15.75" x14ac:dyDescent="0.25">
      <c r="A77" s="36"/>
      <c r="B77" s="17">
        <v>810909090101</v>
      </c>
      <c r="C77" s="19" t="s">
        <v>3248</v>
      </c>
      <c r="D77" s="19" t="s">
        <v>3249</v>
      </c>
    </row>
    <row r="78" spans="1:4" ht="15.75" x14ac:dyDescent="0.25">
      <c r="A78" s="36"/>
      <c r="B78" s="17">
        <v>810909090104</v>
      </c>
      <c r="C78" s="19" t="s">
        <v>3250</v>
      </c>
      <c r="D78" s="19" t="s">
        <v>3251</v>
      </c>
    </row>
    <row r="79" spans="1:4" ht="15.75" x14ac:dyDescent="0.25">
      <c r="A79" s="36"/>
      <c r="B79" s="17">
        <v>810909090106</v>
      </c>
      <c r="C79" s="19" t="s">
        <v>3252</v>
      </c>
      <c r="D79" s="19" t="s">
        <v>3253</v>
      </c>
    </row>
    <row r="80" spans="1:4" ht="15.75" x14ac:dyDescent="0.25">
      <c r="A80" s="36"/>
      <c r="B80" s="17">
        <v>810909090108</v>
      </c>
      <c r="C80" s="19" t="s">
        <v>3254</v>
      </c>
      <c r="D80" s="19" t="s">
        <v>3255</v>
      </c>
    </row>
    <row r="81" spans="1:4" ht="15.75" x14ac:dyDescent="0.25">
      <c r="A81" s="36"/>
      <c r="B81" s="17">
        <v>810909090109</v>
      </c>
      <c r="C81" s="19" t="s">
        <v>3256</v>
      </c>
      <c r="D81" s="19" t="s">
        <v>3257</v>
      </c>
    </row>
    <row r="82" spans="1:4" ht="15.75" x14ac:dyDescent="0.25">
      <c r="A82" s="36"/>
      <c r="B82" s="17">
        <v>810909090111</v>
      </c>
      <c r="C82" s="19" t="s">
        <v>3258</v>
      </c>
      <c r="D82" s="19" t="s">
        <v>3259</v>
      </c>
    </row>
    <row r="83" spans="1:4" ht="15.75" x14ac:dyDescent="0.25">
      <c r="A83" s="36"/>
      <c r="B83" s="17">
        <v>810909090112</v>
      </c>
      <c r="C83" s="19" t="s">
        <v>3260</v>
      </c>
      <c r="D83" s="19" t="s">
        <v>3261</v>
      </c>
    </row>
    <row r="84" spans="1:4" ht="15.75" x14ac:dyDescent="0.25">
      <c r="A84" s="36"/>
      <c r="B84" s="17">
        <v>810909090115</v>
      </c>
      <c r="C84" s="19" t="s">
        <v>3262</v>
      </c>
      <c r="D84" s="19" t="s">
        <v>3263</v>
      </c>
    </row>
    <row r="85" spans="1:4" ht="15.75" x14ac:dyDescent="0.25">
      <c r="A85" s="36"/>
      <c r="B85" s="17">
        <v>810909090116</v>
      </c>
      <c r="C85" s="19" t="s">
        <v>3264</v>
      </c>
      <c r="D85" s="19" t="s">
        <v>3265</v>
      </c>
    </row>
    <row r="86" spans="1:4" ht="15.75" x14ac:dyDescent="0.25">
      <c r="A86" s="36"/>
      <c r="B86" s="17">
        <v>810909090117</v>
      </c>
      <c r="C86" s="19" t="s">
        <v>3266</v>
      </c>
      <c r="D86" s="19" t="s">
        <v>3267</v>
      </c>
    </row>
    <row r="87" spans="1:4" ht="15.75" x14ac:dyDescent="0.25">
      <c r="A87" s="36"/>
      <c r="B87" s="17">
        <v>810909090118</v>
      </c>
      <c r="C87" s="19" t="s">
        <v>3268</v>
      </c>
      <c r="D87" s="19" t="s">
        <v>3269</v>
      </c>
    </row>
    <row r="88" spans="1:4" ht="15.75" x14ac:dyDescent="0.25">
      <c r="A88" s="36"/>
      <c r="B88" s="17">
        <v>810909090119</v>
      </c>
      <c r="C88" s="19" t="s">
        <v>3270</v>
      </c>
      <c r="D88" s="19" t="s">
        <v>3271</v>
      </c>
    </row>
    <row r="89" spans="1:4" ht="15.75" x14ac:dyDescent="0.25">
      <c r="A89" s="36"/>
      <c r="B89" s="17">
        <v>810909090120</v>
      </c>
      <c r="C89" s="19" t="s">
        <v>3272</v>
      </c>
      <c r="D89" s="19" t="s">
        <v>3273</v>
      </c>
    </row>
    <row r="90" spans="1:4" ht="15.75" x14ac:dyDescent="0.25">
      <c r="A90" s="36"/>
      <c r="B90" s="17">
        <v>810909090122</v>
      </c>
      <c r="C90" s="19" t="s">
        <v>3274</v>
      </c>
      <c r="D90" s="19" t="s">
        <v>3275</v>
      </c>
    </row>
    <row r="91" spans="1:4" ht="15.75" x14ac:dyDescent="0.25">
      <c r="A91" s="36"/>
      <c r="B91" s="17">
        <v>810909090123</v>
      </c>
      <c r="C91" s="19" t="s">
        <v>3276</v>
      </c>
      <c r="D91" s="19" t="s">
        <v>3277</v>
      </c>
    </row>
    <row r="92" spans="1:4" ht="15.75" x14ac:dyDescent="0.25">
      <c r="A92" s="36"/>
      <c r="B92" s="17">
        <v>810909090124</v>
      </c>
      <c r="C92" s="19" t="s">
        <v>3278</v>
      </c>
      <c r="D92" s="19" t="s">
        <v>3279</v>
      </c>
    </row>
    <row r="93" spans="1:4" ht="15.75" x14ac:dyDescent="0.25">
      <c r="A93" s="1"/>
      <c r="B93" s="3"/>
      <c r="C93" s="1"/>
      <c r="D93" s="1"/>
    </row>
    <row r="94" spans="1:4" ht="15.75" x14ac:dyDescent="0.25">
      <c r="A94" s="1"/>
      <c r="B94" s="3"/>
      <c r="C94" s="1"/>
      <c r="D94" s="1"/>
    </row>
    <row r="95" spans="1:4" ht="15.75" x14ac:dyDescent="0.25">
      <c r="A95" s="1"/>
      <c r="B95" s="3"/>
      <c r="C95" s="1"/>
      <c r="D95" s="1"/>
    </row>
    <row r="96" spans="1:4" ht="15.75" x14ac:dyDescent="0.25">
      <c r="A96" s="1"/>
      <c r="B96" s="3"/>
      <c r="C96" s="1"/>
      <c r="D96" s="1"/>
    </row>
    <row r="97" spans="1:4" ht="15.75" x14ac:dyDescent="0.25">
      <c r="A97" s="1"/>
      <c r="B97" s="3"/>
      <c r="C97" s="1"/>
      <c r="D97" s="1"/>
    </row>
    <row r="98" spans="1:4" ht="15.75" x14ac:dyDescent="0.25">
      <c r="A98" s="1"/>
      <c r="B98" s="3"/>
      <c r="C98" s="1"/>
      <c r="D98" s="1"/>
    </row>
    <row r="99" spans="1:4" ht="15.75" x14ac:dyDescent="0.25">
      <c r="A99" s="1"/>
      <c r="B99" s="3"/>
      <c r="C99" s="1"/>
      <c r="D99" s="1"/>
    </row>
    <row r="100" spans="1:4" ht="15.75" x14ac:dyDescent="0.25">
      <c r="A100" s="1"/>
      <c r="B100" s="3"/>
      <c r="C100" s="1"/>
      <c r="D100" s="1"/>
    </row>
    <row r="101" spans="1:4" ht="15.75" x14ac:dyDescent="0.25">
      <c r="A101" s="1"/>
      <c r="B101" s="3"/>
      <c r="C101" s="1"/>
      <c r="D101" s="1"/>
    </row>
    <row r="102" spans="1:4" ht="15.75" x14ac:dyDescent="0.25">
      <c r="A102" s="1"/>
      <c r="B102" s="3"/>
      <c r="C102" s="1"/>
      <c r="D102" s="1"/>
    </row>
    <row r="103" spans="1:4" ht="15.75" x14ac:dyDescent="0.25">
      <c r="A103" s="1"/>
      <c r="B103" s="3"/>
      <c r="C103" s="1"/>
      <c r="D103" s="1"/>
    </row>
    <row r="104" spans="1:4" ht="15.75" x14ac:dyDescent="0.25">
      <c r="A104" s="1"/>
      <c r="B104" s="3"/>
      <c r="C104" s="1"/>
      <c r="D104" s="1"/>
    </row>
    <row r="105" spans="1:4" ht="15.75" x14ac:dyDescent="0.25">
      <c r="A105" s="1"/>
      <c r="B105" s="3"/>
      <c r="C105" s="1"/>
      <c r="D105" s="1"/>
    </row>
    <row r="106" spans="1:4" ht="15.75" x14ac:dyDescent="0.25">
      <c r="A106" s="1"/>
      <c r="B106" s="3"/>
      <c r="C106" s="1"/>
      <c r="D106" s="1"/>
    </row>
    <row r="107" spans="1:4" ht="15.75" x14ac:dyDescent="0.25">
      <c r="A107" s="1"/>
      <c r="B107" s="3"/>
      <c r="C107" s="1"/>
      <c r="D107" s="1"/>
    </row>
    <row r="108" spans="1:4" ht="15.75" x14ac:dyDescent="0.25">
      <c r="A108" s="1"/>
      <c r="B108" s="3"/>
      <c r="C108" s="1"/>
      <c r="D108" s="1"/>
    </row>
    <row r="109" spans="1:4" ht="15.75" x14ac:dyDescent="0.25">
      <c r="A109" s="1"/>
      <c r="B109" s="3"/>
      <c r="C109" s="1"/>
      <c r="D109" s="1"/>
    </row>
    <row r="110" spans="1:4" ht="15.75" x14ac:dyDescent="0.25">
      <c r="A110" s="1"/>
      <c r="B110" s="3"/>
      <c r="C110" s="1"/>
      <c r="D110" s="1"/>
    </row>
    <row r="111" spans="1:4" ht="15.75" x14ac:dyDescent="0.25">
      <c r="A111" s="1"/>
      <c r="B111" s="3"/>
      <c r="C111" s="1"/>
      <c r="D111" s="1"/>
    </row>
    <row r="112" spans="1:4" ht="15.75" x14ac:dyDescent="0.25">
      <c r="A112" s="1"/>
      <c r="B112" s="3"/>
      <c r="C112" s="1"/>
      <c r="D112" s="1"/>
    </row>
    <row r="113" spans="1:4" ht="15.75" x14ac:dyDescent="0.25">
      <c r="A113" s="1"/>
      <c r="B113" s="3"/>
      <c r="C113" s="1"/>
      <c r="D113" s="1"/>
    </row>
    <row r="114" spans="1:4" ht="15.75" x14ac:dyDescent="0.25">
      <c r="A114" s="1"/>
      <c r="B114" s="3"/>
      <c r="C114" s="1"/>
      <c r="D114" s="1"/>
    </row>
    <row r="115" spans="1:4" ht="15.75" x14ac:dyDescent="0.25">
      <c r="A115" s="1"/>
      <c r="B115" s="3"/>
      <c r="C115" s="1"/>
      <c r="D115" s="1"/>
    </row>
    <row r="116" spans="1:4" ht="15.75" x14ac:dyDescent="0.25">
      <c r="A116" s="1"/>
      <c r="B116" s="3"/>
      <c r="C116" s="1"/>
      <c r="D116" s="1"/>
    </row>
    <row r="117" spans="1:4" ht="15.75" x14ac:dyDescent="0.25">
      <c r="A117" s="1"/>
      <c r="B117" s="3"/>
      <c r="C117" s="1"/>
      <c r="D117" s="1"/>
    </row>
    <row r="118" spans="1:4" ht="15.75" x14ac:dyDescent="0.25">
      <c r="A118" s="1"/>
      <c r="B118" s="3"/>
      <c r="C118" s="1"/>
      <c r="D118" s="1"/>
    </row>
    <row r="119" spans="1:4" ht="15.75" x14ac:dyDescent="0.25">
      <c r="A119" s="1"/>
      <c r="B119" s="3"/>
      <c r="C119" s="1"/>
      <c r="D119" s="1"/>
    </row>
    <row r="120" spans="1:4" ht="15.75" x14ac:dyDescent="0.25">
      <c r="A120" s="1"/>
      <c r="B120" s="3"/>
      <c r="C120" s="1"/>
      <c r="D120" s="1"/>
    </row>
    <row r="121" spans="1:4" ht="15.75" x14ac:dyDescent="0.25">
      <c r="A121" s="1"/>
      <c r="B121" s="3"/>
      <c r="C121" s="1"/>
      <c r="D121" s="1"/>
    </row>
    <row r="122" spans="1:4" ht="15.75" x14ac:dyDescent="0.25">
      <c r="A122" s="1"/>
      <c r="B122" s="3"/>
      <c r="C122" s="1"/>
      <c r="D122" s="1"/>
    </row>
    <row r="123" spans="1:4" ht="15.75" x14ac:dyDescent="0.25">
      <c r="A123" s="1"/>
      <c r="B123" s="3"/>
      <c r="C123" s="1"/>
      <c r="D123" s="1"/>
    </row>
    <row r="124" spans="1:4" ht="15.75" x14ac:dyDescent="0.25">
      <c r="A124" s="1"/>
      <c r="B124" s="3"/>
      <c r="C124" s="1"/>
      <c r="D124" s="1"/>
    </row>
    <row r="125" spans="1:4" ht="15.75" x14ac:dyDescent="0.25">
      <c r="A125" s="1"/>
      <c r="B125" s="3"/>
      <c r="C125" s="1"/>
      <c r="D125" s="1"/>
    </row>
    <row r="126" spans="1:4" ht="15.75" x14ac:dyDescent="0.25">
      <c r="A126" s="1"/>
      <c r="B126" s="3"/>
      <c r="C126" s="1"/>
      <c r="D126" s="1"/>
    </row>
    <row r="127" spans="1:4" ht="15.75" x14ac:dyDescent="0.25">
      <c r="A127" s="1"/>
      <c r="B127" s="3"/>
      <c r="C127" s="1"/>
      <c r="D127" s="1"/>
    </row>
    <row r="128" spans="1:4" ht="15.75" x14ac:dyDescent="0.25">
      <c r="A128" s="1"/>
      <c r="B128" s="3"/>
      <c r="C128" s="1"/>
      <c r="D128" s="1"/>
    </row>
    <row r="129" spans="1:4" ht="15.75" x14ac:dyDescent="0.25">
      <c r="A129" s="1"/>
      <c r="B129" s="3"/>
      <c r="C129" s="1"/>
      <c r="D129" s="1"/>
    </row>
    <row r="130" spans="1:4" ht="15.75" x14ac:dyDescent="0.25">
      <c r="A130" s="1"/>
      <c r="B130" s="3"/>
      <c r="C130" s="1"/>
      <c r="D130" s="1"/>
    </row>
    <row r="131" spans="1:4" ht="15.75" x14ac:dyDescent="0.25">
      <c r="A131" s="1"/>
      <c r="B131" s="3"/>
      <c r="C131" s="1"/>
      <c r="D131" s="1"/>
    </row>
    <row r="132" spans="1:4" ht="15.75" x14ac:dyDescent="0.25">
      <c r="A132" s="1"/>
      <c r="B132" s="3"/>
      <c r="C132" s="1"/>
      <c r="D132" s="1"/>
    </row>
    <row r="133" spans="1:4" ht="15.75" x14ac:dyDescent="0.25">
      <c r="A133" s="1"/>
      <c r="B133" s="3"/>
      <c r="C133" s="1"/>
      <c r="D133" s="1"/>
    </row>
    <row r="134" spans="1:4" ht="15.75" x14ac:dyDescent="0.25">
      <c r="A134" s="1"/>
      <c r="B134" s="3"/>
      <c r="C134" s="1"/>
      <c r="D134" s="1"/>
    </row>
    <row r="135" spans="1:4" ht="15.75" x14ac:dyDescent="0.25">
      <c r="A135" s="1"/>
      <c r="B135" s="3"/>
      <c r="C135" s="1"/>
      <c r="D135" s="1"/>
    </row>
    <row r="136" spans="1:4" ht="15.75" x14ac:dyDescent="0.25">
      <c r="A136" s="1"/>
      <c r="B136" s="3"/>
      <c r="C136" s="1"/>
      <c r="D136" s="1"/>
    </row>
    <row r="137" spans="1:4" ht="15.75" x14ac:dyDescent="0.25">
      <c r="A137" s="1"/>
      <c r="B137" s="3"/>
      <c r="C137" s="1"/>
      <c r="D137" s="1"/>
    </row>
    <row r="138" spans="1:4" ht="15.75" x14ac:dyDescent="0.25">
      <c r="A138" s="1"/>
      <c r="B138" s="3"/>
      <c r="C138" s="1"/>
      <c r="D138" s="1"/>
    </row>
    <row r="139" spans="1:4" ht="15.75" x14ac:dyDescent="0.25">
      <c r="A139" s="1"/>
      <c r="B139" s="3"/>
      <c r="C139" s="1"/>
      <c r="D139" s="1"/>
    </row>
    <row r="140" spans="1:4" ht="15.75" x14ac:dyDescent="0.25">
      <c r="A140" s="1"/>
      <c r="B140" s="3"/>
      <c r="C140" s="1"/>
      <c r="D140" s="1"/>
    </row>
    <row r="141" spans="1:4" ht="15.75" x14ac:dyDescent="0.25">
      <c r="A141" s="1"/>
      <c r="B141" s="3"/>
      <c r="C141" s="1"/>
      <c r="D141" s="1"/>
    </row>
    <row r="142" spans="1:4" ht="15.75" x14ac:dyDescent="0.25">
      <c r="A142" s="1"/>
      <c r="B142" s="3"/>
      <c r="C142" s="1"/>
      <c r="D142" s="1"/>
    </row>
    <row r="143" spans="1:4" ht="15.75" x14ac:dyDescent="0.25">
      <c r="A143" s="1"/>
      <c r="B143" s="3"/>
      <c r="C143" s="1"/>
      <c r="D143" s="1"/>
    </row>
    <row r="144" spans="1:4" ht="15.75" x14ac:dyDescent="0.25">
      <c r="A144" s="1"/>
      <c r="B144" s="3"/>
      <c r="C144" s="1"/>
      <c r="D144" s="1"/>
    </row>
    <row r="145" spans="1:4" ht="15.75" x14ac:dyDescent="0.25">
      <c r="A145" s="1"/>
      <c r="B145" s="3"/>
      <c r="C145" s="1"/>
      <c r="D145" s="1"/>
    </row>
    <row r="146" spans="1:4" ht="15.75" x14ac:dyDescent="0.25">
      <c r="A146" s="1"/>
      <c r="B146" s="3"/>
      <c r="C146" s="1"/>
      <c r="D146" s="1"/>
    </row>
    <row r="147" spans="1:4" ht="15.75" x14ac:dyDescent="0.25">
      <c r="A147" s="1"/>
      <c r="B147" s="3"/>
      <c r="C147" s="1"/>
      <c r="D147" s="1"/>
    </row>
    <row r="148" spans="1:4" ht="15.75" x14ac:dyDescent="0.25">
      <c r="A148" s="1"/>
      <c r="B148" s="3"/>
      <c r="C148" s="1"/>
      <c r="D148" s="1"/>
    </row>
    <row r="149" spans="1:4" ht="15.75" x14ac:dyDescent="0.25">
      <c r="A149" s="1"/>
      <c r="B149" s="3"/>
      <c r="C149" s="1"/>
      <c r="D149" s="1"/>
    </row>
    <row r="150" spans="1:4" ht="15.75" x14ac:dyDescent="0.25">
      <c r="A150" s="1"/>
      <c r="B150" s="3"/>
      <c r="C150" s="1"/>
      <c r="D150" s="1"/>
    </row>
    <row r="151" spans="1:4" ht="15.75" x14ac:dyDescent="0.25">
      <c r="A151" s="1"/>
      <c r="B151" s="3"/>
      <c r="C151" s="1"/>
      <c r="D151" s="1"/>
    </row>
    <row r="152" spans="1:4" ht="15.75" x14ac:dyDescent="0.25">
      <c r="A152" s="1"/>
      <c r="B152" s="3"/>
      <c r="C152" s="1"/>
      <c r="D152" s="1"/>
    </row>
    <row r="153" spans="1:4" ht="15.75" x14ac:dyDescent="0.25">
      <c r="A153" s="1"/>
      <c r="B153" s="3"/>
      <c r="C153" s="1"/>
      <c r="D153" s="1"/>
    </row>
    <row r="154" spans="1:4" ht="15.75" x14ac:dyDescent="0.25">
      <c r="A154" s="1"/>
      <c r="B154" s="3"/>
      <c r="C154" s="1"/>
      <c r="D154" s="1"/>
    </row>
    <row r="155" spans="1:4" ht="15.75" x14ac:dyDescent="0.25">
      <c r="A155" s="1"/>
      <c r="B155" s="3"/>
      <c r="C155" s="1"/>
      <c r="D155" s="1"/>
    </row>
    <row r="156" spans="1:4" ht="15.75" x14ac:dyDescent="0.25">
      <c r="A156" s="1"/>
      <c r="B156" s="3"/>
      <c r="C156" s="1"/>
      <c r="D156" s="1"/>
    </row>
    <row r="157" spans="1:4" ht="15.75" x14ac:dyDescent="0.25">
      <c r="A157" s="1"/>
      <c r="B157" s="3"/>
      <c r="C157" s="1"/>
      <c r="D157" s="1"/>
    </row>
    <row r="158" spans="1:4" ht="15.75" x14ac:dyDescent="0.25">
      <c r="A158" s="1"/>
      <c r="B158" s="3"/>
      <c r="C158" s="1"/>
      <c r="D158" s="1"/>
    </row>
    <row r="159" spans="1:4" ht="15.75" x14ac:dyDescent="0.25">
      <c r="A159" s="1"/>
      <c r="B159" s="3"/>
      <c r="C159" s="1"/>
      <c r="D159" s="1"/>
    </row>
    <row r="160" spans="1:4" ht="15.75" x14ac:dyDescent="0.25">
      <c r="A160" s="1"/>
      <c r="B160" s="3"/>
      <c r="C160" s="1"/>
      <c r="D160" s="1"/>
    </row>
    <row r="161" spans="1:4" ht="15.75" x14ac:dyDescent="0.25">
      <c r="A161" s="1"/>
      <c r="B161" s="3"/>
      <c r="C161" s="1"/>
      <c r="D161" s="1"/>
    </row>
    <row r="162" spans="1:4" ht="15.75" x14ac:dyDescent="0.25">
      <c r="A162" s="1"/>
      <c r="B162" s="3"/>
      <c r="C162" s="1"/>
      <c r="D162" s="1"/>
    </row>
    <row r="163" spans="1:4" ht="15.75" x14ac:dyDescent="0.25">
      <c r="A163" s="1"/>
      <c r="B163" s="3"/>
      <c r="C163" s="1"/>
      <c r="D163" s="1"/>
    </row>
    <row r="164" spans="1:4" ht="15.75" x14ac:dyDescent="0.25">
      <c r="A164" s="1"/>
      <c r="B164" s="3"/>
      <c r="C164" s="1"/>
      <c r="D164" s="1"/>
    </row>
    <row r="165" spans="1:4" ht="15.75" x14ac:dyDescent="0.25">
      <c r="A165" s="1"/>
      <c r="B165" s="3"/>
      <c r="C165" s="1"/>
      <c r="D165" s="1"/>
    </row>
    <row r="166" spans="1:4" ht="15.75" x14ac:dyDescent="0.25">
      <c r="A166" s="1"/>
      <c r="B166" s="3"/>
      <c r="C166" s="1"/>
      <c r="D166" s="1"/>
    </row>
    <row r="167" spans="1:4" ht="15.75" x14ac:dyDescent="0.25">
      <c r="A167" s="1"/>
      <c r="B167" s="3"/>
      <c r="C167" s="1"/>
      <c r="D167" s="1"/>
    </row>
    <row r="168" spans="1:4" ht="15.75" x14ac:dyDescent="0.25">
      <c r="A168" s="1"/>
      <c r="B168" s="3"/>
      <c r="C168" s="1"/>
      <c r="D168" s="1"/>
    </row>
    <row r="169" spans="1:4" ht="15.75" x14ac:dyDescent="0.25">
      <c r="A169" s="1"/>
      <c r="B169" s="3"/>
      <c r="C169" s="1"/>
      <c r="D169" s="1"/>
    </row>
    <row r="170" spans="1:4" ht="15.75" x14ac:dyDescent="0.25">
      <c r="A170" s="1"/>
      <c r="B170" s="3"/>
      <c r="C170" s="1"/>
      <c r="D170" s="1"/>
    </row>
    <row r="171" spans="1:4" ht="15.75" x14ac:dyDescent="0.25">
      <c r="A171" s="1"/>
      <c r="B171" s="3"/>
      <c r="C171" s="1"/>
      <c r="D171" s="1"/>
    </row>
    <row r="172" spans="1:4" ht="15.75" x14ac:dyDescent="0.25">
      <c r="A172" s="1"/>
      <c r="B172" s="3"/>
      <c r="C172" s="1"/>
      <c r="D172" s="1"/>
    </row>
    <row r="173" spans="1:4" ht="15.75" x14ac:dyDescent="0.25">
      <c r="A173" s="1"/>
      <c r="B173" s="3"/>
      <c r="C173" s="1"/>
      <c r="D173" s="1"/>
    </row>
    <row r="174" spans="1:4" ht="15.75" x14ac:dyDescent="0.25">
      <c r="A174" s="1"/>
      <c r="B174" s="3"/>
      <c r="C174" s="1"/>
      <c r="D174" s="1"/>
    </row>
    <row r="175" spans="1:4" ht="15.75" x14ac:dyDescent="0.25">
      <c r="A175" s="1"/>
      <c r="B175" s="3"/>
      <c r="C175" s="1"/>
      <c r="D175" s="1"/>
    </row>
    <row r="176" spans="1:4" ht="15.75" x14ac:dyDescent="0.25">
      <c r="A176" s="1"/>
      <c r="B176" s="3"/>
      <c r="C176" s="1"/>
      <c r="D176" s="1"/>
    </row>
    <row r="177" spans="1:4" ht="15.75" x14ac:dyDescent="0.25">
      <c r="A177" s="1"/>
      <c r="B177" s="3"/>
      <c r="C177" s="1"/>
      <c r="D177" s="1"/>
    </row>
    <row r="178" spans="1:4" ht="15.75" x14ac:dyDescent="0.25">
      <c r="A178" s="1"/>
      <c r="B178" s="3"/>
      <c r="C178" s="1"/>
      <c r="D178" s="1"/>
    </row>
    <row r="179" spans="1:4" ht="15.75" x14ac:dyDescent="0.25">
      <c r="A179" s="1"/>
      <c r="B179" s="3"/>
      <c r="C179" s="1"/>
      <c r="D179" s="1"/>
    </row>
    <row r="180" spans="1:4" ht="15.75" x14ac:dyDescent="0.25">
      <c r="A180" s="1"/>
      <c r="B180" s="3"/>
      <c r="C180" s="1"/>
      <c r="D180" s="1"/>
    </row>
    <row r="181" spans="1:4" ht="15.75" x14ac:dyDescent="0.25">
      <c r="A181" s="1"/>
      <c r="B181" s="3"/>
      <c r="C181" s="1"/>
      <c r="D181" s="1"/>
    </row>
    <row r="182" spans="1:4" ht="15.75" x14ac:dyDescent="0.25">
      <c r="A182" s="1"/>
      <c r="B182" s="3"/>
      <c r="C182" s="1"/>
      <c r="D182" s="1"/>
    </row>
    <row r="183" spans="1:4" ht="15.75" x14ac:dyDescent="0.25">
      <c r="A183" s="1"/>
      <c r="B183" s="3"/>
      <c r="C183" s="1"/>
      <c r="D183" s="1"/>
    </row>
    <row r="184" spans="1:4" ht="15.75" x14ac:dyDescent="0.25">
      <c r="A184" s="1"/>
      <c r="B184" s="3"/>
      <c r="C184" s="1"/>
      <c r="D184" s="1"/>
    </row>
    <row r="185" spans="1:4" ht="15.75" x14ac:dyDescent="0.25">
      <c r="A185" s="1"/>
      <c r="B185" s="3"/>
      <c r="C185" s="1"/>
      <c r="D185" s="1"/>
    </row>
    <row r="186" spans="1:4" ht="15.75" x14ac:dyDescent="0.25">
      <c r="A186" s="1"/>
      <c r="B186" s="3"/>
      <c r="C186" s="1"/>
      <c r="D186" s="1"/>
    </row>
    <row r="187" spans="1:4" ht="15.75" x14ac:dyDescent="0.25">
      <c r="A187" s="1"/>
      <c r="B187" s="3"/>
      <c r="C187" s="1"/>
      <c r="D187" s="1"/>
    </row>
    <row r="188" spans="1:4" ht="15.75" x14ac:dyDescent="0.25">
      <c r="A188" s="1"/>
      <c r="B188" s="3"/>
      <c r="C188" s="1"/>
      <c r="D188" s="1"/>
    </row>
    <row r="189" spans="1:4" ht="15.75" x14ac:dyDescent="0.25">
      <c r="A189" s="1"/>
      <c r="B189" s="3"/>
      <c r="C189" s="1"/>
      <c r="D189" s="1"/>
    </row>
    <row r="190" spans="1:4" ht="15.75" x14ac:dyDescent="0.25">
      <c r="A190" s="1"/>
      <c r="B190" s="3"/>
      <c r="C190" s="1"/>
      <c r="D190" s="1"/>
    </row>
    <row r="191" spans="1:4" ht="15.75" x14ac:dyDescent="0.25">
      <c r="A191" s="1"/>
      <c r="B191" s="3"/>
      <c r="C191" s="1"/>
      <c r="D191" s="1"/>
    </row>
    <row r="192" spans="1:4" ht="15.75" x14ac:dyDescent="0.25">
      <c r="A192" s="1"/>
      <c r="B192" s="3"/>
      <c r="C192" s="1"/>
      <c r="D192" s="1"/>
    </row>
    <row r="193" spans="1:4" ht="15.75" x14ac:dyDescent="0.25">
      <c r="A193" s="1"/>
      <c r="B193" s="3"/>
      <c r="C193" s="1"/>
      <c r="D193" s="1"/>
    </row>
    <row r="194" spans="1:4" ht="15.75" x14ac:dyDescent="0.25">
      <c r="A194" s="1"/>
      <c r="B194" s="3"/>
      <c r="C194" s="1"/>
      <c r="D194" s="1"/>
    </row>
    <row r="195" spans="1:4" ht="15.75" x14ac:dyDescent="0.25">
      <c r="A195" s="1"/>
      <c r="B195" s="3"/>
      <c r="C195" s="1"/>
      <c r="D195" s="1"/>
    </row>
    <row r="196" spans="1:4" ht="15.75" x14ac:dyDescent="0.25">
      <c r="A196" s="1"/>
      <c r="B196" s="3"/>
      <c r="C196" s="1"/>
      <c r="D196" s="1"/>
    </row>
    <row r="197" spans="1:4" ht="15.75" x14ac:dyDescent="0.25">
      <c r="A197" s="1"/>
      <c r="B197" s="3"/>
      <c r="C197" s="1"/>
      <c r="D197" s="1"/>
    </row>
    <row r="198" spans="1:4" ht="15.75" x14ac:dyDescent="0.25">
      <c r="A198" s="1"/>
      <c r="B198" s="3"/>
      <c r="C198" s="1"/>
      <c r="D198" s="1"/>
    </row>
    <row r="199" spans="1:4" ht="15.75" x14ac:dyDescent="0.25">
      <c r="A199" s="1"/>
      <c r="B199" s="3"/>
      <c r="C199" s="1"/>
      <c r="D199" s="1"/>
    </row>
    <row r="200" spans="1:4" ht="15.75" x14ac:dyDescent="0.25">
      <c r="A200" s="1"/>
      <c r="B200" s="3"/>
      <c r="C200" s="1"/>
      <c r="D200" s="1"/>
    </row>
    <row r="201" spans="1:4" ht="15.75" x14ac:dyDescent="0.25">
      <c r="A201" s="1"/>
      <c r="B201" s="3"/>
      <c r="C201" s="1"/>
      <c r="D201" s="1"/>
    </row>
    <row r="202" spans="1:4" ht="15.75" x14ac:dyDescent="0.25">
      <c r="A202" s="1"/>
      <c r="B202" s="3"/>
      <c r="C202" s="1"/>
      <c r="D202" s="1"/>
    </row>
    <row r="203" spans="1:4" ht="15.75" x14ac:dyDescent="0.25">
      <c r="A203" s="1"/>
      <c r="B203" s="3"/>
      <c r="C203" s="1"/>
      <c r="D203" s="1"/>
    </row>
    <row r="204" spans="1:4" ht="15.75" x14ac:dyDescent="0.25">
      <c r="A204" s="1"/>
      <c r="B204" s="3"/>
      <c r="C204" s="1"/>
      <c r="D204" s="1"/>
    </row>
    <row r="205" spans="1:4" ht="15.75" x14ac:dyDescent="0.25">
      <c r="A205" s="1"/>
      <c r="B205" s="3"/>
      <c r="C205" s="1"/>
      <c r="D205" s="1"/>
    </row>
    <row r="206" spans="1:4" ht="15.75" x14ac:dyDescent="0.25">
      <c r="A206" s="1"/>
      <c r="B206" s="3"/>
      <c r="C206" s="1"/>
      <c r="D206" s="1"/>
    </row>
    <row r="207" spans="1:4" ht="15.75" x14ac:dyDescent="0.25">
      <c r="A207" s="1"/>
      <c r="B207" s="3"/>
      <c r="C207" s="1"/>
      <c r="D207" s="1"/>
    </row>
    <row r="208" spans="1:4" ht="15.75" x14ac:dyDescent="0.25">
      <c r="A208" s="1"/>
      <c r="B208" s="3"/>
      <c r="C208" s="1"/>
      <c r="D208" s="1"/>
    </row>
    <row r="209" spans="1:4" ht="15.75" x14ac:dyDescent="0.25">
      <c r="A209" s="1"/>
      <c r="B209" s="3"/>
      <c r="C209" s="1"/>
      <c r="D209" s="1"/>
    </row>
    <row r="210" spans="1:4" ht="15.75" x14ac:dyDescent="0.25">
      <c r="A210" s="1"/>
      <c r="B210" s="3"/>
      <c r="C210" s="1"/>
      <c r="D210" s="1"/>
    </row>
    <row r="211" spans="1:4" ht="15.75" x14ac:dyDescent="0.25">
      <c r="A211" s="1"/>
      <c r="B211" s="3"/>
      <c r="C211" s="1"/>
      <c r="D211" s="1"/>
    </row>
    <row r="212" spans="1:4" ht="15.75" x14ac:dyDescent="0.25">
      <c r="A212" s="1"/>
      <c r="B212" s="3"/>
      <c r="C212" s="1"/>
      <c r="D212" s="1"/>
    </row>
    <row r="213" spans="1:4" ht="15.75" x14ac:dyDescent="0.25">
      <c r="A213" s="1"/>
      <c r="B213" s="3"/>
      <c r="C213" s="1"/>
      <c r="D213" s="1"/>
    </row>
    <row r="214" spans="1:4" ht="15.75" x14ac:dyDescent="0.25">
      <c r="A214" s="1"/>
      <c r="B214" s="3"/>
      <c r="C214" s="1"/>
      <c r="D214" s="1"/>
    </row>
    <row r="215" spans="1:4" ht="15.75" x14ac:dyDescent="0.25">
      <c r="A215" s="1"/>
      <c r="B215" s="3"/>
      <c r="C215" s="1"/>
      <c r="D215" s="1"/>
    </row>
    <row r="216" spans="1:4" ht="15.75" x14ac:dyDescent="0.25">
      <c r="A216" s="1"/>
      <c r="B216" s="3"/>
      <c r="C216" s="1"/>
      <c r="D216" s="1"/>
    </row>
    <row r="217" spans="1:4" ht="15.75" x14ac:dyDescent="0.25">
      <c r="A217" s="1"/>
      <c r="B217" s="3"/>
      <c r="C217" s="1"/>
      <c r="D217" s="1"/>
    </row>
    <row r="218" spans="1:4" ht="15.75" x14ac:dyDescent="0.25">
      <c r="A218" s="1"/>
      <c r="B218" s="3"/>
      <c r="C218" s="1"/>
      <c r="D218" s="1"/>
    </row>
    <row r="219" spans="1:4" ht="15.75" x14ac:dyDescent="0.25">
      <c r="A219" s="1"/>
      <c r="B219" s="3"/>
      <c r="C219" s="1"/>
      <c r="D219" s="1"/>
    </row>
    <row r="220" spans="1:4" ht="15.75" x14ac:dyDescent="0.25">
      <c r="A220" s="1"/>
      <c r="B220" s="3"/>
      <c r="C220" s="1"/>
      <c r="D220" s="1"/>
    </row>
    <row r="221" spans="1:4" ht="15.75" x14ac:dyDescent="0.25">
      <c r="A221" s="1"/>
      <c r="B221" s="3"/>
      <c r="C221" s="1"/>
      <c r="D221" s="1"/>
    </row>
    <row r="222" spans="1:4" ht="15.75" x14ac:dyDescent="0.25">
      <c r="A222" s="1"/>
      <c r="B222" s="3"/>
      <c r="C222" s="1"/>
      <c r="D222" s="1"/>
    </row>
    <row r="223" spans="1:4" ht="15.75" x14ac:dyDescent="0.25">
      <c r="A223" s="1"/>
      <c r="B223" s="3"/>
      <c r="C223" s="1"/>
      <c r="D223" s="1"/>
    </row>
    <row r="224" spans="1:4" ht="15.75" x14ac:dyDescent="0.25">
      <c r="A224" s="1"/>
      <c r="B224" s="3"/>
      <c r="C224" s="1"/>
      <c r="D224" s="1"/>
    </row>
    <row r="225" spans="1:4" ht="15.75" x14ac:dyDescent="0.25">
      <c r="A225" s="1"/>
      <c r="B225" s="3"/>
      <c r="C225" s="1"/>
      <c r="D225" s="1"/>
    </row>
    <row r="226" spans="1:4" ht="15.75" x14ac:dyDescent="0.25">
      <c r="A226" s="1"/>
      <c r="B226" s="3"/>
      <c r="C226" s="1"/>
      <c r="D226" s="1"/>
    </row>
    <row r="227" spans="1:4" ht="15.75" x14ac:dyDescent="0.25">
      <c r="A227" s="1"/>
      <c r="B227" s="3"/>
      <c r="C227" s="1"/>
      <c r="D227" s="1"/>
    </row>
    <row r="228" spans="1:4" ht="15.75" x14ac:dyDescent="0.25">
      <c r="A228" s="1"/>
      <c r="B228" s="3"/>
      <c r="C228" s="1"/>
      <c r="D228" s="1"/>
    </row>
    <row r="229" spans="1:4" ht="15.75" x14ac:dyDescent="0.25">
      <c r="A229" s="1"/>
      <c r="B229" s="3"/>
      <c r="C229" s="1"/>
      <c r="D229" s="1"/>
    </row>
    <row r="230" spans="1:4" ht="15.75" x14ac:dyDescent="0.25">
      <c r="A230" s="1"/>
      <c r="B230" s="3"/>
      <c r="C230" s="1"/>
      <c r="D230" s="1"/>
    </row>
    <row r="231" spans="1:4" ht="15.75" x14ac:dyDescent="0.25">
      <c r="A231" s="1"/>
      <c r="B231" s="3"/>
      <c r="C231" s="1"/>
      <c r="D231" s="1"/>
    </row>
    <row r="232" spans="1:4" ht="15.75" x14ac:dyDescent="0.25">
      <c r="A232" s="1"/>
      <c r="B232" s="3"/>
      <c r="C232" s="1"/>
      <c r="D232" s="1"/>
    </row>
    <row r="233" spans="1:4" ht="15.75" x14ac:dyDescent="0.25">
      <c r="A233" s="1"/>
      <c r="B233" s="3"/>
      <c r="C233" s="1"/>
      <c r="D233" s="1"/>
    </row>
    <row r="234" spans="1:4" ht="15.75" x14ac:dyDescent="0.25">
      <c r="A234" s="1"/>
      <c r="B234" s="3"/>
      <c r="C234" s="1"/>
      <c r="D234" s="1"/>
    </row>
    <row r="235" spans="1:4" ht="15.75" x14ac:dyDescent="0.25">
      <c r="A235" s="1"/>
      <c r="B235" s="3"/>
      <c r="C235" s="1"/>
      <c r="D235" s="1"/>
    </row>
    <row r="236" spans="1:4" ht="15.75" x14ac:dyDescent="0.25">
      <c r="A236" s="1"/>
      <c r="B236" s="3"/>
      <c r="C236" s="1"/>
      <c r="D236" s="1"/>
    </row>
    <row r="237" spans="1:4" ht="15.75" x14ac:dyDescent="0.25">
      <c r="A237" s="1"/>
      <c r="B237" s="3"/>
      <c r="C237" s="1"/>
      <c r="D237" s="1"/>
    </row>
    <row r="238" spans="1:4" ht="15.75" x14ac:dyDescent="0.25">
      <c r="A238" s="1"/>
      <c r="B238" s="3"/>
      <c r="C238" s="1"/>
      <c r="D238" s="1"/>
    </row>
    <row r="239" spans="1:4" ht="15.75" x14ac:dyDescent="0.25">
      <c r="A239" s="1"/>
      <c r="B239" s="3"/>
      <c r="C239" s="1"/>
      <c r="D239" s="1"/>
    </row>
    <row r="240" spans="1:4" ht="15.75" x14ac:dyDescent="0.25">
      <c r="A240" s="1"/>
      <c r="B240" s="3"/>
      <c r="C240" s="1"/>
      <c r="D240" s="1"/>
    </row>
    <row r="241" spans="1:4" ht="15.75" x14ac:dyDescent="0.25">
      <c r="A241" s="1"/>
      <c r="B241" s="3"/>
      <c r="C241" s="1"/>
      <c r="D241" s="1"/>
    </row>
    <row r="242" spans="1:4" ht="15.75" x14ac:dyDescent="0.25">
      <c r="A242" s="1"/>
      <c r="B242" s="3"/>
      <c r="C242" s="1"/>
      <c r="D242" s="1"/>
    </row>
    <row r="243" spans="1:4" ht="15.75" x14ac:dyDescent="0.25">
      <c r="A243" s="1"/>
      <c r="B243" s="3"/>
      <c r="C243" s="1"/>
      <c r="D243" s="1"/>
    </row>
    <row r="244" spans="1:4" ht="15.75" x14ac:dyDescent="0.25">
      <c r="A244" s="1"/>
      <c r="B244" s="3"/>
      <c r="C244" s="1"/>
      <c r="D244" s="1"/>
    </row>
    <row r="245" spans="1:4" ht="15.75" x14ac:dyDescent="0.25">
      <c r="A245" s="1"/>
      <c r="B245" s="3"/>
      <c r="C245" s="1"/>
      <c r="D245" s="1"/>
    </row>
    <row r="246" spans="1:4" ht="15.75" x14ac:dyDescent="0.25">
      <c r="A246" s="1"/>
      <c r="B246" s="3"/>
      <c r="C246" s="1"/>
      <c r="D246" s="1"/>
    </row>
    <row r="247" spans="1:4" ht="15.75" x14ac:dyDescent="0.25">
      <c r="A247" s="1"/>
      <c r="B247" s="3"/>
      <c r="C247" s="1"/>
      <c r="D247" s="1"/>
    </row>
    <row r="248" spans="1:4" ht="15.75" x14ac:dyDescent="0.25">
      <c r="A248" s="1"/>
      <c r="B248" s="3"/>
      <c r="C248" s="1"/>
      <c r="D248" s="1"/>
    </row>
    <row r="249" spans="1:4" ht="15.75" x14ac:dyDescent="0.25">
      <c r="A249" s="1"/>
      <c r="B249" s="3"/>
      <c r="C249" s="1"/>
      <c r="D249" s="1"/>
    </row>
    <row r="250" spans="1:4" ht="15.75" x14ac:dyDescent="0.25">
      <c r="A250" s="1"/>
      <c r="B250" s="3"/>
      <c r="C250" s="1"/>
      <c r="D250" s="1"/>
    </row>
    <row r="251" spans="1:4" ht="15.75" x14ac:dyDescent="0.25">
      <c r="A251" s="1"/>
      <c r="B251" s="3"/>
      <c r="C251" s="1"/>
      <c r="D251" s="1"/>
    </row>
    <row r="252" spans="1:4" ht="15.75" x14ac:dyDescent="0.25">
      <c r="A252" s="1"/>
      <c r="B252" s="3"/>
      <c r="C252" s="1"/>
      <c r="D252" s="1"/>
    </row>
    <row r="253" spans="1:4" ht="15.75" x14ac:dyDescent="0.25">
      <c r="A253" s="1"/>
      <c r="B253" s="3"/>
      <c r="C253" s="1"/>
      <c r="D253" s="1"/>
    </row>
    <row r="254" spans="1:4" ht="15.75" x14ac:dyDescent="0.25">
      <c r="A254" s="1"/>
      <c r="B254" s="3"/>
      <c r="C254" s="1"/>
      <c r="D254" s="1"/>
    </row>
    <row r="255" spans="1:4" ht="15.75" x14ac:dyDescent="0.25">
      <c r="A255" s="1"/>
      <c r="B255" s="3"/>
      <c r="C255" s="1"/>
      <c r="D255" s="1"/>
    </row>
    <row r="256" spans="1:4" ht="15.75" x14ac:dyDescent="0.25">
      <c r="A256" s="1"/>
      <c r="B256" s="3"/>
      <c r="C256" s="1"/>
      <c r="D256" s="1"/>
    </row>
    <row r="257" spans="1:4" ht="15.75" x14ac:dyDescent="0.25">
      <c r="A257" s="1"/>
      <c r="B257" s="3"/>
      <c r="C257" s="1"/>
      <c r="D257" s="1"/>
    </row>
    <row r="258" spans="1:4" ht="15.75" x14ac:dyDescent="0.25">
      <c r="A258" s="1"/>
      <c r="B258" s="3"/>
      <c r="C258" s="1"/>
      <c r="D258" s="1"/>
    </row>
    <row r="259" spans="1:4" ht="15.75" x14ac:dyDescent="0.25">
      <c r="A259" s="1"/>
      <c r="B259" s="3"/>
      <c r="C259" s="1"/>
      <c r="D259" s="1"/>
    </row>
    <row r="260" spans="1:4" ht="15.75" x14ac:dyDescent="0.25">
      <c r="A260" s="1"/>
      <c r="B260" s="3"/>
      <c r="C260" s="1"/>
      <c r="D260" s="1"/>
    </row>
    <row r="261" spans="1:4" ht="15.75" x14ac:dyDescent="0.25">
      <c r="A261" s="1"/>
      <c r="B261" s="3"/>
      <c r="C261" s="1"/>
      <c r="D261" s="1"/>
    </row>
    <row r="262" spans="1:4" ht="15.75" x14ac:dyDescent="0.25">
      <c r="A262" s="1"/>
      <c r="B262" s="3"/>
      <c r="C262" s="1"/>
      <c r="D262" s="1"/>
    </row>
    <row r="263" spans="1:4" ht="15.75" x14ac:dyDescent="0.25">
      <c r="A263" s="1"/>
      <c r="B263" s="3"/>
      <c r="C263" s="1"/>
      <c r="D263" s="1"/>
    </row>
    <row r="264" spans="1:4" ht="15.75" x14ac:dyDescent="0.25">
      <c r="A264" s="1"/>
      <c r="B264" s="3"/>
      <c r="C264" s="1"/>
      <c r="D264" s="1"/>
    </row>
    <row r="265" spans="1:4" ht="15.75" x14ac:dyDescent="0.25">
      <c r="A265" s="1"/>
      <c r="B265" s="3"/>
      <c r="C265" s="1"/>
      <c r="D265" s="1"/>
    </row>
    <row r="266" spans="1:4" ht="15.75" x14ac:dyDescent="0.25">
      <c r="A266" s="1"/>
      <c r="B266" s="3"/>
      <c r="C266" s="1"/>
      <c r="D266" s="1"/>
    </row>
    <row r="267" spans="1:4" ht="15.75" x14ac:dyDescent="0.25">
      <c r="A267" s="1"/>
      <c r="B267" s="3"/>
      <c r="C267" s="1"/>
      <c r="D267" s="1"/>
    </row>
    <row r="268" spans="1:4" ht="15.75" x14ac:dyDescent="0.25">
      <c r="A268" s="1"/>
      <c r="B268" s="3"/>
      <c r="C268" s="1"/>
      <c r="D268" s="1"/>
    </row>
    <row r="269" spans="1:4" ht="15.75" x14ac:dyDescent="0.25">
      <c r="A269" s="1"/>
      <c r="B269" s="3"/>
      <c r="C269" s="1"/>
      <c r="D269" s="1"/>
    </row>
    <row r="270" spans="1:4" ht="15.75" x14ac:dyDescent="0.25">
      <c r="A270" s="1"/>
      <c r="B270" s="3"/>
      <c r="C270" s="1"/>
      <c r="D270" s="1"/>
    </row>
    <row r="271" spans="1:4" ht="15.75" x14ac:dyDescent="0.25">
      <c r="A271" s="1"/>
      <c r="B271" s="3"/>
      <c r="C271" s="1"/>
      <c r="D271" s="1"/>
    </row>
    <row r="272" spans="1:4" ht="15.75" x14ac:dyDescent="0.25">
      <c r="A272" s="1"/>
      <c r="B272" s="3"/>
      <c r="C272" s="1"/>
      <c r="D272" s="1"/>
    </row>
    <row r="273" spans="1:4" ht="15.75" x14ac:dyDescent="0.25">
      <c r="A273" s="1"/>
      <c r="B273" s="3"/>
      <c r="C273" s="1"/>
      <c r="D273" s="1"/>
    </row>
    <row r="274" spans="1:4" ht="15.75" x14ac:dyDescent="0.25">
      <c r="A274" s="1"/>
      <c r="B274" s="3"/>
      <c r="C274" s="1"/>
      <c r="D274" s="1"/>
    </row>
    <row r="275" spans="1:4" ht="15.75" x14ac:dyDescent="0.25">
      <c r="A275" s="1"/>
      <c r="B275" s="3"/>
      <c r="C275" s="1"/>
      <c r="D275" s="1"/>
    </row>
    <row r="276" spans="1:4" ht="15.75" x14ac:dyDescent="0.25">
      <c r="A276" s="1"/>
      <c r="B276" s="3"/>
      <c r="C276" s="1"/>
      <c r="D276" s="1"/>
    </row>
    <row r="277" spans="1:4" ht="15.75" x14ac:dyDescent="0.25">
      <c r="A277" s="1"/>
      <c r="B277" s="3"/>
      <c r="C277" s="1"/>
      <c r="D277" s="1"/>
    </row>
    <row r="278" spans="1:4" ht="15.75" x14ac:dyDescent="0.25">
      <c r="A278" s="1"/>
      <c r="B278" s="3"/>
      <c r="C278" s="1"/>
      <c r="D278" s="1"/>
    </row>
    <row r="279" spans="1:4" ht="15.75" x14ac:dyDescent="0.25">
      <c r="A279" s="1"/>
      <c r="B279" s="3"/>
      <c r="C279" s="1"/>
      <c r="D279" s="1"/>
    </row>
    <row r="280" spans="1:4" ht="15.75" x14ac:dyDescent="0.25">
      <c r="A280" s="1"/>
      <c r="B280" s="3"/>
      <c r="C280" s="1"/>
      <c r="D280" s="1"/>
    </row>
    <row r="281" spans="1:4" ht="15.75" x14ac:dyDescent="0.25">
      <c r="A281" s="1"/>
      <c r="B281" s="3"/>
      <c r="C281" s="1"/>
      <c r="D281" s="1"/>
    </row>
    <row r="282" spans="1:4" ht="15.75" x14ac:dyDescent="0.25">
      <c r="A282" s="1"/>
      <c r="B282" s="3"/>
      <c r="C282" s="1"/>
      <c r="D282" s="1"/>
    </row>
    <row r="283" spans="1:4" ht="15.75" x14ac:dyDescent="0.25">
      <c r="A283" s="1"/>
      <c r="B283" s="3"/>
      <c r="C283" s="1"/>
      <c r="D283" s="1"/>
    </row>
    <row r="284" spans="1:4" ht="15.75" x14ac:dyDescent="0.25">
      <c r="A284" s="1"/>
      <c r="B284" s="3"/>
      <c r="C284" s="1"/>
      <c r="D284" s="1"/>
    </row>
    <row r="285" spans="1:4" ht="15.75" x14ac:dyDescent="0.25">
      <c r="A285" s="1"/>
      <c r="B285" s="3"/>
      <c r="C285" s="1"/>
      <c r="D285" s="1"/>
    </row>
    <row r="286" spans="1:4" ht="15.75" x14ac:dyDescent="0.25">
      <c r="A286" s="1"/>
      <c r="B286" s="3"/>
      <c r="C286" s="1"/>
      <c r="D286" s="1"/>
    </row>
    <row r="287" spans="1:4" ht="15.75" x14ac:dyDescent="0.25">
      <c r="A287" s="1"/>
      <c r="B287" s="3"/>
      <c r="C287" s="1"/>
      <c r="D287" s="1"/>
    </row>
    <row r="288" spans="1:4" ht="15.75" x14ac:dyDescent="0.25">
      <c r="A288" s="1"/>
      <c r="B288" s="3"/>
      <c r="C288" s="1"/>
      <c r="D288" s="1"/>
    </row>
    <row r="289" spans="1:4" ht="15.75" x14ac:dyDescent="0.25">
      <c r="A289" s="1"/>
      <c r="B289" s="3"/>
      <c r="C289" s="1"/>
      <c r="D289" s="1"/>
    </row>
    <row r="290" spans="1:4" ht="15.75" x14ac:dyDescent="0.25">
      <c r="A290" s="1"/>
      <c r="B290" s="3"/>
      <c r="C290" s="1"/>
      <c r="D290" s="1"/>
    </row>
    <row r="291" spans="1:4" ht="15.75" x14ac:dyDescent="0.25">
      <c r="A291" s="1"/>
      <c r="B291" s="3"/>
      <c r="C291" s="1"/>
      <c r="D291" s="1"/>
    </row>
    <row r="292" spans="1:4" ht="15.75" x14ac:dyDescent="0.25">
      <c r="A292" s="1"/>
      <c r="B292" s="3"/>
      <c r="C292" s="1"/>
      <c r="D292" s="1"/>
    </row>
    <row r="293" spans="1:4" ht="15.75" x14ac:dyDescent="0.25">
      <c r="A293" s="1"/>
      <c r="B293" s="3"/>
      <c r="C293" s="1"/>
      <c r="D293" s="1"/>
    </row>
    <row r="294" spans="1:4" ht="15.75" x14ac:dyDescent="0.25">
      <c r="A294" s="1"/>
      <c r="B294" s="3"/>
      <c r="C294" s="1"/>
      <c r="D294" s="1"/>
    </row>
    <row r="295" spans="1:4" ht="15.75" x14ac:dyDescent="0.25">
      <c r="A295" s="1"/>
      <c r="B295" s="3"/>
      <c r="C295" s="1"/>
      <c r="D295" s="1"/>
    </row>
    <row r="296" spans="1:4" ht="15.75" x14ac:dyDescent="0.25">
      <c r="A296" s="1"/>
      <c r="B296" s="3"/>
      <c r="C296" s="1"/>
      <c r="D296" s="1"/>
    </row>
    <row r="297" spans="1:4" ht="15.75" x14ac:dyDescent="0.25">
      <c r="A297" s="1"/>
      <c r="B297" s="3"/>
      <c r="C297" s="1"/>
      <c r="D297" s="1"/>
    </row>
    <row r="298" spans="1:4" ht="15.75" x14ac:dyDescent="0.25">
      <c r="A298" s="1"/>
      <c r="B298" s="3"/>
      <c r="C298" s="1"/>
      <c r="D298" s="1"/>
    </row>
    <row r="299" spans="1:4" ht="15.75" x14ac:dyDescent="0.25">
      <c r="A299" s="1"/>
      <c r="B299" s="3"/>
      <c r="C299" s="1"/>
      <c r="D299" s="1"/>
    </row>
    <row r="300" spans="1:4" ht="15.75" x14ac:dyDescent="0.25">
      <c r="A300" s="1"/>
      <c r="B300" s="3"/>
      <c r="C300" s="1"/>
      <c r="D300" s="1"/>
    </row>
    <row r="301" spans="1:4" ht="15.75" x14ac:dyDescent="0.25">
      <c r="A301" s="1"/>
      <c r="B301" s="3"/>
      <c r="C301" s="1"/>
      <c r="D301" s="1"/>
    </row>
    <row r="302" spans="1:4" ht="15.75" x14ac:dyDescent="0.25">
      <c r="A302" s="1"/>
      <c r="B302" s="3"/>
      <c r="C302" s="1"/>
      <c r="D302" s="1"/>
    </row>
    <row r="303" spans="1:4" ht="15.75" x14ac:dyDescent="0.25">
      <c r="A303" s="1"/>
      <c r="B303" s="3"/>
      <c r="C303" s="1"/>
      <c r="D303" s="1"/>
    </row>
    <row r="304" spans="1:4" ht="15.75" x14ac:dyDescent="0.25">
      <c r="A304" s="1"/>
      <c r="B304" s="3"/>
      <c r="C304" s="1"/>
      <c r="D304" s="1"/>
    </row>
    <row r="305" spans="1:4" ht="15.75" x14ac:dyDescent="0.25">
      <c r="A305" s="1"/>
      <c r="B305" s="3"/>
      <c r="C305" s="1"/>
      <c r="D305" s="1"/>
    </row>
    <row r="306" spans="1:4" ht="15.75" x14ac:dyDescent="0.25">
      <c r="A306" s="1"/>
      <c r="B306" s="3"/>
      <c r="C306" s="1"/>
      <c r="D306" s="1"/>
    </row>
    <row r="307" spans="1:4" ht="15.75" x14ac:dyDescent="0.25">
      <c r="A307" s="1"/>
      <c r="B307" s="3"/>
      <c r="C307" s="1"/>
      <c r="D307" s="1"/>
    </row>
    <row r="308" spans="1:4" ht="15.75" x14ac:dyDescent="0.25">
      <c r="A308" s="1"/>
      <c r="B308" s="3"/>
      <c r="C308" s="1"/>
      <c r="D308" s="1"/>
    </row>
    <row r="309" spans="1:4" ht="15.75" x14ac:dyDescent="0.25">
      <c r="A309" s="1"/>
      <c r="B309" s="3"/>
      <c r="C309" s="1"/>
      <c r="D309" s="1"/>
    </row>
    <row r="310" spans="1:4" ht="15.75" x14ac:dyDescent="0.25">
      <c r="A310" s="1"/>
      <c r="B310" s="3"/>
      <c r="C310" s="1"/>
      <c r="D310" s="1"/>
    </row>
    <row r="311" spans="1:4" ht="15.75" x14ac:dyDescent="0.25">
      <c r="A311" s="1"/>
      <c r="B311" s="3"/>
      <c r="C311" s="1"/>
      <c r="D311" s="1"/>
    </row>
    <row r="312" spans="1:4" ht="15.75" x14ac:dyDescent="0.25">
      <c r="A312" s="1"/>
      <c r="B312" s="3"/>
      <c r="C312" s="1"/>
      <c r="D312" s="1"/>
    </row>
    <row r="313" spans="1:4" ht="15.75" x14ac:dyDescent="0.25">
      <c r="A313" s="1"/>
      <c r="B313" s="3"/>
      <c r="C313" s="1"/>
      <c r="D313" s="1"/>
    </row>
    <row r="314" spans="1:4" ht="15.75" x14ac:dyDescent="0.25">
      <c r="A314" s="1"/>
      <c r="B314" s="3"/>
      <c r="C314" s="1"/>
      <c r="D314" s="1"/>
    </row>
    <row r="315" spans="1:4" ht="15.75" x14ac:dyDescent="0.25">
      <c r="A315" s="1"/>
      <c r="B315" s="3"/>
      <c r="C315" s="1"/>
      <c r="D315" s="1"/>
    </row>
    <row r="316" spans="1:4" ht="15.75" x14ac:dyDescent="0.25">
      <c r="A316" s="1"/>
      <c r="B316" s="3"/>
      <c r="C316" s="1"/>
      <c r="D316" s="1"/>
    </row>
    <row r="317" spans="1:4" ht="15.75" x14ac:dyDescent="0.25">
      <c r="A317" s="1"/>
      <c r="B317" s="3"/>
      <c r="C317" s="1"/>
      <c r="D317" s="1"/>
    </row>
    <row r="318" spans="1:4" ht="15.75" x14ac:dyDescent="0.25">
      <c r="A318" s="1"/>
      <c r="B318" s="3"/>
      <c r="C318" s="1"/>
      <c r="D318" s="1"/>
    </row>
    <row r="319" spans="1:4" ht="15.75" x14ac:dyDescent="0.25">
      <c r="A319" s="1"/>
      <c r="B319" s="3"/>
      <c r="C319" s="1"/>
      <c r="D319" s="1"/>
    </row>
    <row r="320" spans="1:4" ht="15.75" x14ac:dyDescent="0.25">
      <c r="A320" s="1"/>
      <c r="B320" s="3"/>
      <c r="C320" s="1"/>
      <c r="D320" s="1"/>
    </row>
    <row r="321" spans="1:4" ht="15.75" x14ac:dyDescent="0.25">
      <c r="A321" s="1"/>
      <c r="B321" s="3"/>
      <c r="C321" s="1"/>
      <c r="D321" s="1"/>
    </row>
    <row r="322" spans="1:4" ht="15.75" x14ac:dyDescent="0.25">
      <c r="A322" s="1"/>
      <c r="B322" s="3"/>
      <c r="C322" s="1"/>
      <c r="D322" s="1"/>
    </row>
    <row r="323" spans="1:4" ht="15.75" x14ac:dyDescent="0.25">
      <c r="A323" s="1"/>
      <c r="B323" s="3"/>
      <c r="C323" s="1"/>
      <c r="D323" s="1"/>
    </row>
    <row r="324" spans="1:4" ht="15.75" x14ac:dyDescent="0.25">
      <c r="A324" s="1"/>
      <c r="B324" s="3"/>
      <c r="C324" s="1"/>
      <c r="D324" s="1"/>
    </row>
    <row r="325" spans="1:4" ht="15.75" x14ac:dyDescent="0.25">
      <c r="A325" s="1"/>
      <c r="B325" s="3"/>
      <c r="C325" s="1"/>
      <c r="D325" s="1"/>
    </row>
    <row r="326" spans="1:4" ht="15.75" x14ac:dyDescent="0.25">
      <c r="A326" s="1"/>
      <c r="B326" s="3"/>
      <c r="C326" s="1"/>
      <c r="D326" s="1"/>
    </row>
    <row r="327" spans="1:4" ht="15.75" x14ac:dyDescent="0.25">
      <c r="A327" s="1"/>
      <c r="B327" s="3"/>
      <c r="C327" s="1"/>
      <c r="D327" s="1"/>
    </row>
    <row r="328" spans="1:4" ht="15.75" x14ac:dyDescent="0.25">
      <c r="A328" s="1"/>
      <c r="B328" s="3"/>
      <c r="C328" s="1"/>
      <c r="D328" s="1"/>
    </row>
    <row r="329" spans="1:4" ht="15.75" x14ac:dyDescent="0.25">
      <c r="A329" s="1"/>
      <c r="B329" s="3"/>
      <c r="C329" s="1"/>
      <c r="D329" s="1"/>
    </row>
    <row r="330" spans="1:4" ht="15.75" x14ac:dyDescent="0.25">
      <c r="A330" s="1"/>
      <c r="B330" s="3"/>
      <c r="C330" s="1"/>
      <c r="D330" s="1"/>
    </row>
    <row r="331" spans="1:4" ht="15.75" x14ac:dyDescent="0.25">
      <c r="A331" s="1"/>
      <c r="B331" s="3"/>
      <c r="C331" s="1"/>
      <c r="D331" s="1"/>
    </row>
    <row r="332" spans="1:4" ht="15.75" x14ac:dyDescent="0.25">
      <c r="A332" s="1"/>
      <c r="B332" s="3"/>
      <c r="C332" s="1"/>
      <c r="D332" s="1"/>
    </row>
    <row r="333" spans="1:4" ht="15.75" x14ac:dyDescent="0.25">
      <c r="A333" s="1"/>
      <c r="B333" s="3"/>
      <c r="C333" s="1"/>
      <c r="D333" s="1"/>
    </row>
    <row r="334" spans="1:4" ht="15.75" x14ac:dyDescent="0.25">
      <c r="A334" s="1"/>
      <c r="B334" s="3"/>
      <c r="C334" s="1"/>
      <c r="D334" s="1"/>
    </row>
    <row r="335" spans="1:4" ht="15.75" x14ac:dyDescent="0.25">
      <c r="A335" s="1"/>
      <c r="B335" s="3"/>
      <c r="C335" s="1"/>
      <c r="D335" s="1"/>
    </row>
    <row r="336" spans="1:4" ht="15.75" x14ac:dyDescent="0.25">
      <c r="A336" s="1"/>
      <c r="B336" s="3"/>
      <c r="C336" s="1"/>
      <c r="D336" s="1"/>
    </row>
    <row r="337" spans="1:4" ht="15.75" x14ac:dyDescent="0.25">
      <c r="A337" s="1"/>
      <c r="B337" s="3"/>
      <c r="C337" s="1"/>
      <c r="D337" s="1"/>
    </row>
    <row r="338" spans="1:4" ht="15.75" x14ac:dyDescent="0.25">
      <c r="A338" s="1"/>
      <c r="B338" s="3"/>
      <c r="C338" s="1"/>
      <c r="D338" s="1"/>
    </row>
    <row r="339" spans="1:4" ht="15.75" x14ac:dyDescent="0.25">
      <c r="A339" s="1"/>
      <c r="B339" s="3"/>
      <c r="C339" s="1"/>
      <c r="D339" s="1"/>
    </row>
    <row r="340" spans="1:4" ht="15.75" x14ac:dyDescent="0.25">
      <c r="A340" s="1"/>
      <c r="B340" s="3"/>
      <c r="C340" s="1"/>
      <c r="D340" s="1"/>
    </row>
    <row r="341" spans="1:4" ht="15.75" x14ac:dyDescent="0.25">
      <c r="A341" s="1"/>
      <c r="B341" s="3"/>
      <c r="C341" s="1"/>
      <c r="D341" s="1"/>
    </row>
    <row r="342" spans="1:4" ht="15.75" x14ac:dyDescent="0.25">
      <c r="A342" s="1"/>
      <c r="B342" s="3"/>
      <c r="C342" s="1"/>
      <c r="D342" s="1"/>
    </row>
    <row r="343" spans="1:4" ht="15.75" x14ac:dyDescent="0.25">
      <c r="A343" s="1"/>
      <c r="B343" s="3"/>
      <c r="C343" s="1"/>
      <c r="D343" s="1"/>
    </row>
    <row r="344" spans="1:4" ht="15.75" x14ac:dyDescent="0.25">
      <c r="A344" s="1"/>
      <c r="B344" s="3"/>
      <c r="C344" s="1"/>
      <c r="D344" s="1"/>
    </row>
    <row r="345" spans="1:4" ht="15.75" x14ac:dyDescent="0.25">
      <c r="A345" s="1"/>
      <c r="B345" s="3"/>
      <c r="C345" s="1"/>
      <c r="D345" s="1"/>
    </row>
    <row r="346" spans="1:4" ht="15.75" x14ac:dyDescent="0.25">
      <c r="A346" s="1"/>
      <c r="B346" s="3"/>
      <c r="C346" s="1"/>
      <c r="D346" s="1"/>
    </row>
    <row r="347" spans="1:4" ht="15.75" x14ac:dyDescent="0.25">
      <c r="A347" s="1"/>
      <c r="B347" s="3"/>
      <c r="C347" s="1"/>
      <c r="D347" s="1"/>
    </row>
    <row r="348" spans="1:4" ht="15.75" x14ac:dyDescent="0.25">
      <c r="A348" s="1"/>
      <c r="B348" s="3"/>
      <c r="C348" s="1"/>
      <c r="D348" s="1"/>
    </row>
    <row r="349" spans="1:4" ht="15.75" x14ac:dyDescent="0.25">
      <c r="A349" s="1"/>
      <c r="B349" s="3"/>
      <c r="C349" s="1"/>
      <c r="D349" s="1"/>
    </row>
    <row r="350" spans="1:4" ht="15.75" x14ac:dyDescent="0.25">
      <c r="A350" s="1"/>
      <c r="B350" s="3"/>
      <c r="C350" s="1"/>
      <c r="D350" s="1"/>
    </row>
    <row r="351" spans="1:4" ht="15.75" x14ac:dyDescent="0.25">
      <c r="A351" s="1"/>
      <c r="B351" s="3"/>
      <c r="C351" s="1"/>
      <c r="D351" s="1"/>
    </row>
    <row r="352" spans="1:4" ht="15.75" x14ac:dyDescent="0.25">
      <c r="A352" s="1"/>
      <c r="B352" s="3"/>
      <c r="C352" s="1"/>
      <c r="D352" s="1"/>
    </row>
    <row r="353" spans="1:4" ht="15.75" x14ac:dyDescent="0.25">
      <c r="A353" s="1"/>
      <c r="B353" s="3"/>
      <c r="C353" s="1"/>
      <c r="D353" s="1"/>
    </row>
    <row r="354" spans="1:4" ht="15.75" x14ac:dyDescent="0.25">
      <c r="A354" s="1"/>
      <c r="B354" s="3"/>
      <c r="C354" s="1"/>
      <c r="D354" s="1"/>
    </row>
    <row r="355" spans="1:4" ht="15.75" x14ac:dyDescent="0.25">
      <c r="A355" s="1"/>
      <c r="B355" s="3"/>
      <c r="C355" s="1"/>
      <c r="D355" s="1"/>
    </row>
    <row r="356" spans="1:4" ht="15.75" x14ac:dyDescent="0.25">
      <c r="A356" s="1"/>
      <c r="B356" s="3"/>
      <c r="C356" s="1"/>
      <c r="D356" s="1"/>
    </row>
    <row r="357" spans="1:4" ht="15.75" x14ac:dyDescent="0.25">
      <c r="A357" s="1"/>
      <c r="B357" s="3"/>
      <c r="C357" s="1"/>
      <c r="D357" s="1"/>
    </row>
    <row r="358" spans="1:4" ht="15.75" x14ac:dyDescent="0.25">
      <c r="A358" s="1"/>
      <c r="B358" s="3"/>
      <c r="C358" s="1"/>
      <c r="D358" s="1"/>
    </row>
    <row r="359" spans="1:4" ht="15.75" x14ac:dyDescent="0.25">
      <c r="A359" s="1"/>
      <c r="B359" s="3"/>
      <c r="C359" s="1"/>
      <c r="D359" s="1"/>
    </row>
    <row r="360" spans="1:4" ht="15.75" x14ac:dyDescent="0.25">
      <c r="A360" s="1"/>
      <c r="B360" s="3"/>
      <c r="C360" s="1"/>
      <c r="D360" s="1"/>
    </row>
    <row r="361" spans="1:4" ht="15.75" x14ac:dyDescent="0.25">
      <c r="A361" s="1"/>
      <c r="B361" s="3"/>
      <c r="C361" s="1"/>
      <c r="D361" s="1"/>
    </row>
    <row r="362" spans="1:4" ht="15.75" x14ac:dyDescent="0.25">
      <c r="A362" s="1"/>
      <c r="B362" s="3"/>
      <c r="C362" s="1"/>
      <c r="D362" s="1"/>
    </row>
    <row r="363" spans="1:4" ht="15.75" x14ac:dyDescent="0.25">
      <c r="A363" s="1"/>
      <c r="B363" s="3"/>
      <c r="C363" s="1"/>
      <c r="D363" s="1"/>
    </row>
    <row r="364" spans="1:4" ht="15.75" x14ac:dyDescent="0.25">
      <c r="A364" s="1"/>
      <c r="B364" s="3"/>
      <c r="C364" s="1"/>
      <c r="D364" s="1"/>
    </row>
    <row r="365" spans="1:4" ht="15.75" x14ac:dyDescent="0.25">
      <c r="A365" s="1"/>
      <c r="B365" s="3"/>
      <c r="C365" s="1"/>
      <c r="D365" s="1"/>
    </row>
    <row r="366" spans="1:4" ht="15.75" x14ac:dyDescent="0.25">
      <c r="A366" s="1"/>
      <c r="B366" s="3"/>
      <c r="C366" s="1"/>
      <c r="D366" s="1"/>
    </row>
    <row r="367" spans="1:4" ht="15.75" x14ac:dyDescent="0.25">
      <c r="A367" s="1"/>
      <c r="B367" s="3"/>
      <c r="C367" s="1"/>
      <c r="D367" s="1"/>
    </row>
    <row r="368" spans="1:4" ht="15.75" x14ac:dyDescent="0.25">
      <c r="A368" s="1"/>
      <c r="B368" s="3"/>
      <c r="C368" s="1"/>
      <c r="D368" s="1"/>
    </row>
    <row r="369" spans="1:4" ht="15.75" x14ac:dyDescent="0.25">
      <c r="A369" s="1"/>
      <c r="B369" s="3"/>
      <c r="C369" s="1"/>
      <c r="D369" s="1"/>
    </row>
    <row r="370" spans="1:4" ht="15.75" x14ac:dyDescent="0.25">
      <c r="A370" s="1"/>
      <c r="B370" s="3"/>
      <c r="C370" s="1"/>
      <c r="D370" s="1"/>
    </row>
    <row r="371" spans="1:4" ht="15.75" x14ac:dyDescent="0.25">
      <c r="A371" s="1"/>
      <c r="B371" s="3"/>
      <c r="C371" s="1"/>
      <c r="D371" s="1"/>
    </row>
    <row r="372" spans="1:4" ht="15.75" x14ac:dyDescent="0.25">
      <c r="A372" s="1"/>
      <c r="B372" s="3"/>
      <c r="C372" s="1"/>
      <c r="D372" s="1"/>
    </row>
    <row r="373" spans="1:4" ht="15.75" x14ac:dyDescent="0.25">
      <c r="A373" s="1"/>
      <c r="B373" s="3"/>
      <c r="C373" s="1"/>
      <c r="D373" s="1"/>
    </row>
    <row r="374" spans="1:4" ht="15.75" x14ac:dyDescent="0.25">
      <c r="A374" s="1"/>
      <c r="B374" s="3"/>
      <c r="C374" s="1"/>
      <c r="D374" s="1"/>
    </row>
    <row r="375" spans="1:4" ht="15.75" x14ac:dyDescent="0.25">
      <c r="A375" s="1"/>
      <c r="B375" s="3"/>
      <c r="C375" s="1"/>
      <c r="D375" s="1"/>
    </row>
    <row r="376" spans="1:4" ht="15.75" x14ac:dyDescent="0.25">
      <c r="A376" s="1"/>
      <c r="B376" s="3"/>
      <c r="C376" s="1"/>
      <c r="D376" s="1"/>
    </row>
    <row r="377" spans="1:4" ht="15.75" x14ac:dyDescent="0.25">
      <c r="A377" s="1"/>
      <c r="B377" s="3"/>
      <c r="C377" s="1"/>
      <c r="D377" s="1"/>
    </row>
    <row r="378" spans="1:4" ht="15.75" x14ac:dyDescent="0.25">
      <c r="A378" s="1"/>
      <c r="B378" s="3"/>
      <c r="C378" s="1"/>
      <c r="D378" s="1"/>
    </row>
    <row r="379" spans="1:4" ht="15.75" x14ac:dyDescent="0.25">
      <c r="A379" s="1"/>
      <c r="B379" s="3"/>
      <c r="C379" s="1"/>
      <c r="D379" s="1"/>
    </row>
    <row r="380" spans="1:4" ht="15.75" x14ac:dyDescent="0.25">
      <c r="A380" s="1"/>
      <c r="B380" s="3"/>
      <c r="C380" s="1"/>
      <c r="D380" s="1"/>
    </row>
    <row r="381" spans="1:4" ht="15.75" x14ac:dyDescent="0.25">
      <c r="A381" s="1"/>
      <c r="B381" s="3"/>
      <c r="C381" s="1"/>
      <c r="D381" s="1"/>
    </row>
    <row r="382" spans="1:4" ht="15.75" x14ac:dyDescent="0.25">
      <c r="A382" s="1"/>
      <c r="B382" s="3"/>
      <c r="C382" s="1"/>
      <c r="D382" s="1"/>
    </row>
    <row r="383" spans="1:4" ht="15.75" x14ac:dyDescent="0.25">
      <c r="A383" s="1"/>
      <c r="B383" s="3"/>
      <c r="C383" s="1"/>
      <c r="D383" s="1"/>
    </row>
    <row r="384" spans="1:4" ht="15.75" x14ac:dyDescent="0.25">
      <c r="A384" s="1"/>
      <c r="B384" s="3"/>
      <c r="C384" s="1"/>
      <c r="D384" s="1"/>
    </row>
    <row r="385" spans="1:4" ht="15.75" x14ac:dyDescent="0.25">
      <c r="A385" s="1"/>
      <c r="B385" s="3"/>
      <c r="C385" s="1"/>
      <c r="D385" s="1"/>
    </row>
    <row r="386" spans="1:4" ht="15.75" x14ac:dyDescent="0.25">
      <c r="A386" s="1"/>
      <c r="B386" s="3"/>
      <c r="C386" s="1"/>
      <c r="D386" s="1"/>
    </row>
    <row r="387" spans="1:4" ht="15.75" x14ac:dyDescent="0.25">
      <c r="A387" s="1"/>
      <c r="B387" s="3"/>
      <c r="C387" s="1"/>
      <c r="D387" s="1"/>
    </row>
    <row r="388" spans="1:4" ht="15.75" x14ac:dyDescent="0.25">
      <c r="A388" s="1"/>
      <c r="B388" s="3"/>
      <c r="C388" s="1"/>
      <c r="D388" s="1"/>
    </row>
    <row r="389" spans="1:4" ht="15.75" x14ac:dyDescent="0.25">
      <c r="A389" s="1"/>
      <c r="B389" s="3"/>
      <c r="C389" s="1"/>
      <c r="D389" s="1"/>
    </row>
    <row r="390" spans="1:4" ht="15.75" x14ac:dyDescent="0.25">
      <c r="A390" s="1"/>
      <c r="B390" s="3"/>
      <c r="C390" s="1"/>
      <c r="D390" s="1"/>
    </row>
    <row r="391" spans="1:4" ht="15.75" x14ac:dyDescent="0.25">
      <c r="A391" s="1"/>
      <c r="B391" s="3"/>
      <c r="C391" s="1"/>
      <c r="D391" s="1"/>
    </row>
    <row r="392" spans="1:4" ht="15.75" x14ac:dyDescent="0.25">
      <c r="A392" s="1"/>
      <c r="B392" s="3"/>
      <c r="C392" s="1"/>
      <c r="D392" s="1"/>
    </row>
    <row r="393" spans="1:4" ht="15.75" x14ac:dyDescent="0.25">
      <c r="A393" s="1"/>
      <c r="B393" s="3"/>
      <c r="C393" s="1"/>
      <c r="D393" s="1"/>
    </row>
    <row r="394" spans="1:4" ht="15.75" x14ac:dyDescent="0.25">
      <c r="A394" s="1"/>
      <c r="B394" s="3"/>
      <c r="C394" s="1"/>
      <c r="D394" s="1"/>
    </row>
    <row r="395" spans="1:4" ht="15.75" x14ac:dyDescent="0.25">
      <c r="A395" s="1"/>
      <c r="B395" s="3"/>
      <c r="C395" s="1"/>
      <c r="D395" s="1"/>
    </row>
    <row r="396" spans="1:4" ht="15.75" x14ac:dyDescent="0.25">
      <c r="A396" s="1"/>
      <c r="B396" s="3"/>
      <c r="C396" s="1"/>
      <c r="D396" s="1"/>
    </row>
    <row r="397" spans="1:4" ht="15.75" x14ac:dyDescent="0.25">
      <c r="A397" s="1"/>
      <c r="B397" s="3"/>
      <c r="C397" s="1"/>
      <c r="D397" s="1"/>
    </row>
    <row r="398" spans="1:4" ht="15.75" x14ac:dyDescent="0.25">
      <c r="A398" s="1"/>
      <c r="B398" s="3"/>
      <c r="C398" s="1"/>
      <c r="D398" s="1"/>
    </row>
    <row r="399" spans="1:4" ht="15.75" x14ac:dyDescent="0.25">
      <c r="A399" s="1"/>
      <c r="B399" s="3"/>
      <c r="C399" s="1"/>
      <c r="D399" s="1"/>
    </row>
    <row r="400" spans="1:4" ht="15.75" x14ac:dyDescent="0.25">
      <c r="A400" s="1"/>
      <c r="B400" s="3"/>
      <c r="C400" s="1"/>
      <c r="D400" s="1"/>
    </row>
    <row r="401" spans="1:4" ht="15.75" x14ac:dyDescent="0.25">
      <c r="A401" s="1"/>
      <c r="B401" s="3"/>
      <c r="C401" s="1"/>
      <c r="D401" s="1"/>
    </row>
    <row r="402" spans="1:4" ht="15.75" x14ac:dyDescent="0.25">
      <c r="A402" s="1"/>
      <c r="B402" s="3"/>
      <c r="C402" s="1"/>
      <c r="D402" s="1"/>
    </row>
    <row r="403" spans="1:4" ht="15.75" x14ac:dyDescent="0.25">
      <c r="A403" s="1"/>
      <c r="B403" s="3"/>
      <c r="C403" s="1"/>
      <c r="D403" s="1"/>
    </row>
    <row r="404" spans="1:4" ht="15.75" x14ac:dyDescent="0.25">
      <c r="A404" s="1"/>
      <c r="B404" s="3"/>
      <c r="C404" s="1"/>
      <c r="D404" s="1"/>
    </row>
    <row r="405" spans="1:4" ht="15.75" x14ac:dyDescent="0.25">
      <c r="A405" s="1"/>
      <c r="B405" s="3"/>
      <c r="C405" s="1"/>
      <c r="D405" s="1"/>
    </row>
    <row r="406" spans="1:4" ht="15.75" x14ac:dyDescent="0.25">
      <c r="A406" s="1"/>
      <c r="B406" s="3"/>
      <c r="C406" s="1"/>
      <c r="D406" s="1"/>
    </row>
    <row r="407" spans="1:4" ht="15.75" x14ac:dyDescent="0.25">
      <c r="A407" s="1"/>
      <c r="B407" s="3"/>
      <c r="C407" s="1"/>
      <c r="D407" s="1"/>
    </row>
    <row r="408" spans="1:4" ht="15.75" x14ac:dyDescent="0.25">
      <c r="A408" s="1"/>
      <c r="B408" s="3"/>
      <c r="C408" s="1"/>
      <c r="D408" s="1"/>
    </row>
    <row r="409" spans="1:4" ht="15.75" x14ac:dyDescent="0.25">
      <c r="A409" s="1"/>
      <c r="B409" s="3"/>
      <c r="C409" s="1"/>
      <c r="D409" s="1"/>
    </row>
    <row r="410" spans="1:4" ht="15.75" x14ac:dyDescent="0.25">
      <c r="A410" s="1"/>
      <c r="B410" s="3"/>
      <c r="C410" s="1"/>
      <c r="D410" s="1"/>
    </row>
    <row r="411" spans="1:4" ht="15.75" x14ac:dyDescent="0.25">
      <c r="A411" s="1"/>
      <c r="B411" s="3"/>
      <c r="C411" s="1"/>
      <c r="D411" s="1"/>
    </row>
    <row r="412" spans="1:4" ht="15.75" x14ac:dyDescent="0.25">
      <c r="A412" s="1"/>
      <c r="B412" s="3"/>
      <c r="C412" s="1"/>
      <c r="D412" s="1"/>
    </row>
    <row r="413" spans="1:4" ht="15.75" x14ac:dyDescent="0.25">
      <c r="A413" s="1"/>
      <c r="B413" s="3"/>
      <c r="C413" s="1"/>
      <c r="D413" s="1"/>
    </row>
    <row r="414" spans="1:4" ht="15.75" x14ac:dyDescent="0.25">
      <c r="A414" s="1"/>
      <c r="B414" s="3"/>
      <c r="C414" s="1"/>
      <c r="D414" s="1"/>
    </row>
    <row r="415" spans="1:4" ht="15.75" x14ac:dyDescent="0.25">
      <c r="A415" s="1"/>
      <c r="B415" s="3"/>
      <c r="C415" s="1"/>
      <c r="D415" s="1"/>
    </row>
    <row r="416" spans="1:4" ht="15.75" x14ac:dyDescent="0.25">
      <c r="A416" s="1"/>
      <c r="B416" s="3"/>
      <c r="C416" s="1"/>
      <c r="D416" s="1"/>
    </row>
    <row r="417" spans="1:4" ht="15.75" x14ac:dyDescent="0.25">
      <c r="A417" s="1"/>
      <c r="B417" s="3"/>
      <c r="C417" s="1"/>
      <c r="D417" s="1"/>
    </row>
    <row r="418" spans="1:4" ht="15.75" x14ac:dyDescent="0.25">
      <c r="A418" s="1"/>
      <c r="B418" s="3"/>
      <c r="C418" s="1"/>
      <c r="D418" s="1"/>
    </row>
    <row r="419" spans="1:4" ht="15.75" x14ac:dyDescent="0.25">
      <c r="A419" s="1"/>
      <c r="B419" s="3"/>
      <c r="C419" s="1"/>
      <c r="D419" s="1"/>
    </row>
    <row r="420" spans="1:4" ht="15.75" x14ac:dyDescent="0.25">
      <c r="A420" s="1"/>
      <c r="B420" s="3"/>
      <c r="C420" s="1"/>
      <c r="D420" s="1"/>
    </row>
    <row r="421" spans="1:4" ht="15.75" x14ac:dyDescent="0.25">
      <c r="A421" s="1"/>
      <c r="B421" s="3"/>
      <c r="C421" s="1"/>
      <c r="D421" s="1"/>
    </row>
    <row r="422" spans="1:4" ht="15.75" x14ac:dyDescent="0.25">
      <c r="A422" s="1"/>
      <c r="B422" s="3"/>
      <c r="C422" s="1"/>
      <c r="D422" s="1"/>
    </row>
    <row r="423" spans="1:4" ht="15.75" x14ac:dyDescent="0.25">
      <c r="A423" s="1"/>
      <c r="B423" s="3"/>
      <c r="C423" s="1"/>
      <c r="D423" s="1"/>
    </row>
    <row r="424" spans="1:4" ht="15.75" x14ac:dyDescent="0.25">
      <c r="A424" s="1"/>
      <c r="B424" s="3"/>
      <c r="C424" s="1"/>
      <c r="D424" s="1"/>
    </row>
    <row r="425" spans="1:4" ht="15.75" x14ac:dyDescent="0.25">
      <c r="A425" s="1"/>
      <c r="B425" s="3"/>
      <c r="C425" s="1"/>
      <c r="D425" s="1"/>
    </row>
    <row r="426" spans="1:4" ht="15.75" x14ac:dyDescent="0.25">
      <c r="A426" s="1"/>
      <c r="B426" s="3"/>
      <c r="C426" s="1"/>
      <c r="D426" s="1"/>
    </row>
    <row r="427" spans="1:4" ht="15.75" x14ac:dyDescent="0.25">
      <c r="A427" s="1"/>
      <c r="B427" s="3"/>
      <c r="C427" s="1"/>
      <c r="D427" s="1"/>
    </row>
    <row r="428" spans="1:4" ht="15.75" x14ac:dyDescent="0.25">
      <c r="A428" s="1"/>
      <c r="B428" s="3"/>
      <c r="C428" s="1"/>
      <c r="D428" s="1"/>
    </row>
    <row r="429" spans="1:4" ht="15.75" x14ac:dyDescent="0.25">
      <c r="A429" s="1"/>
      <c r="B429" s="3"/>
      <c r="C429" s="1"/>
      <c r="D429" s="1"/>
    </row>
    <row r="430" spans="1:4" ht="15.75" x14ac:dyDescent="0.25">
      <c r="A430" s="1"/>
      <c r="B430" s="3"/>
      <c r="C430" s="1"/>
      <c r="D430" s="1"/>
    </row>
    <row r="431" spans="1:4" ht="15.75" x14ac:dyDescent="0.25">
      <c r="A431" s="1"/>
      <c r="B431" s="3"/>
      <c r="C431" s="1"/>
      <c r="D431" s="1"/>
    </row>
    <row r="432" spans="1:4" ht="15.75" x14ac:dyDescent="0.25">
      <c r="A432" s="1"/>
      <c r="B432" s="3"/>
      <c r="C432" s="1"/>
      <c r="D432" s="1"/>
    </row>
    <row r="433" spans="1:4" ht="15.75" x14ac:dyDescent="0.25">
      <c r="A433" s="1"/>
      <c r="B433" s="3"/>
      <c r="C433" s="1"/>
      <c r="D433" s="1"/>
    </row>
    <row r="434" spans="1:4" ht="15.75" x14ac:dyDescent="0.25">
      <c r="A434" s="1"/>
      <c r="B434" s="3"/>
      <c r="C434" s="1"/>
      <c r="D434" s="1"/>
    </row>
    <row r="435" spans="1:4" ht="15.75" x14ac:dyDescent="0.25">
      <c r="A435" s="1"/>
      <c r="B435" s="3"/>
      <c r="C435" s="1"/>
      <c r="D435" s="1"/>
    </row>
    <row r="436" spans="1:4" ht="15.75" x14ac:dyDescent="0.25">
      <c r="A436" s="1"/>
      <c r="B436" s="3"/>
      <c r="C436" s="1"/>
      <c r="D436" s="1"/>
    </row>
    <row r="437" spans="1:4" ht="15.75" x14ac:dyDescent="0.25">
      <c r="A437" s="1"/>
      <c r="B437" s="3"/>
      <c r="C437" s="1"/>
      <c r="D437" s="1"/>
    </row>
    <row r="438" spans="1:4" ht="15.75" x14ac:dyDescent="0.25">
      <c r="A438" s="1"/>
      <c r="B438" s="3"/>
      <c r="C438" s="1"/>
      <c r="D438" s="1"/>
    </row>
    <row r="439" spans="1:4" ht="15.75" x14ac:dyDescent="0.25">
      <c r="A439" s="1"/>
      <c r="B439" s="3"/>
      <c r="C439" s="1"/>
      <c r="D439" s="1"/>
    </row>
    <row r="440" spans="1:4" ht="15.75" x14ac:dyDescent="0.25">
      <c r="A440" s="1"/>
      <c r="B440" s="3"/>
      <c r="C440" s="1"/>
      <c r="D440" s="1"/>
    </row>
    <row r="441" spans="1:4" ht="15.75" x14ac:dyDescent="0.25">
      <c r="A441" s="1"/>
      <c r="B441" s="3"/>
      <c r="C441" s="1"/>
      <c r="D441" s="1"/>
    </row>
    <row r="442" spans="1:4" ht="15.75" x14ac:dyDescent="0.25">
      <c r="A442" s="1"/>
      <c r="B442" s="3"/>
      <c r="C442" s="1"/>
      <c r="D442" s="1"/>
    </row>
    <row r="443" spans="1:4" ht="15.75" x14ac:dyDescent="0.25">
      <c r="A443" s="1"/>
      <c r="B443" s="3"/>
      <c r="C443" s="1"/>
      <c r="D443" s="1"/>
    </row>
    <row r="444" spans="1:4" ht="15.75" x14ac:dyDescent="0.25">
      <c r="A444" s="1"/>
      <c r="B444" s="3"/>
      <c r="C444" s="1"/>
      <c r="D444" s="1"/>
    </row>
    <row r="445" spans="1:4" ht="15.75" x14ac:dyDescent="0.25">
      <c r="A445" s="1"/>
      <c r="B445" s="3"/>
      <c r="C445" s="1"/>
      <c r="D445" s="1"/>
    </row>
    <row r="446" spans="1:4" ht="15.75" x14ac:dyDescent="0.25">
      <c r="A446" s="1"/>
      <c r="B446" s="3"/>
      <c r="C446" s="1"/>
      <c r="D446" s="1"/>
    </row>
    <row r="447" spans="1:4" ht="15.75" x14ac:dyDescent="0.25">
      <c r="A447" s="1"/>
      <c r="B447" s="3"/>
      <c r="C447" s="1"/>
      <c r="D447" s="1"/>
    </row>
    <row r="448" spans="1:4" ht="15.75" x14ac:dyDescent="0.25">
      <c r="A448" s="1"/>
      <c r="B448" s="3"/>
      <c r="C448" s="1"/>
      <c r="D448" s="1"/>
    </row>
    <row r="449" spans="1:4" ht="15.75" x14ac:dyDescent="0.25">
      <c r="A449" s="1"/>
      <c r="B449" s="3"/>
      <c r="C449" s="1"/>
      <c r="D449" s="1"/>
    </row>
    <row r="450" spans="1:4" ht="15.75" x14ac:dyDescent="0.25">
      <c r="A450" s="1"/>
      <c r="B450" s="3"/>
      <c r="C450" s="1"/>
      <c r="D450" s="1"/>
    </row>
    <row r="451" spans="1:4" ht="15.75" x14ac:dyDescent="0.25">
      <c r="A451" s="1"/>
      <c r="B451" s="3"/>
      <c r="C451" s="1"/>
      <c r="D451" s="1"/>
    </row>
    <row r="452" spans="1:4" ht="15.75" x14ac:dyDescent="0.25">
      <c r="A452" s="1"/>
      <c r="B452" s="3"/>
      <c r="C452" s="1"/>
      <c r="D452" s="1"/>
    </row>
    <row r="453" spans="1:4" ht="15.75" x14ac:dyDescent="0.25">
      <c r="A453" s="1"/>
      <c r="B453" s="3"/>
      <c r="C453" s="1"/>
      <c r="D453" s="1"/>
    </row>
    <row r="454" spans="1:4" ht="15.75" x14ac:dyDescent="0.25">
      <c r="A454" s="1"/>
      <c r="B454" s="3"/>
      <c r="C454" s="1"/>
      <c r="D454" s="1"/>
    </row>
    <row r="455" spans="1:4" ht="15.75" x14ac:dyDescent="0.25">
      <c r="A455" s="1"/>
      <c r="B455" s="3"/>
      <c r="C455" s="1"/>
      <c r="D455" s="1"/>
    </row>
    <row r="456" spans="1:4" ht="15.75" x14ac:dyDescent="0.25">
      <c r="A456" s="1"/>
      <c r="B456" s="3"/>
      <c r="C456" s="1"/>
      <c r="D456" s="1"/>
    </row>
    <row r="457" spans="1:4" ht="15.75" x14ac:dyDescent="0.25">
      <c r="A457" s="1"/>
      <c r="B457" s="3"/>
      <c r="C457" s="1"/>
      <c r="D457" s="1"/>
    </row>
    <row r="458" spans="1:4" ht="15.75" x14ac:dyDescent="0.25">
      <c r="A458" s="1"/>
      <c r="B458" s="3"/>
      <c r="C458" s="1"/>
      <c r="D458" s="1"/>
    </row>
    <row r="459" spans="1:4" ht="15.75" x14ac:dyDescent="0.25">
      <c r="A459" s="1"/>
      <c r="B459" s="3"/>
      <c r="C459" s="1"/>
      <c r="D459" s="1"/>
    </row>
    <row r="460" spans="1:4" ht="15.75" x14ac:dyDescent="0.25">
      <c r="A460" s="1"/>
      <c r="B460" s="3"/>
      <c r="C460" s="1"/>
      <c r="D460" s="1"/>
    </row>
    <row r="461" spans="1:4" ht="15.75" x14ac:dyDescent="0.25">
      <c r="A461" s="1"/>
      <c r="B461" s="3"/>
      <c r="C461" s="1"/>
      <c r="D461" s="1"/>
    </row>
    <row r="462" spans="1:4" ht="15.75" x14ac:dyDescent="0.25">
      <c r="A462" s="1"/>
      <c r="B462" s="3"/>
      <c r="C462" s="1"/>
      <c r="D462" s="1"/>
    </row>
    <row r="463" spans="1:4" ht="15.75" x14ac:dyDescent="0.25">
      <c r="A463" s="1"/>
      <c r="B463" s="3"/>
      <c r="C463" s="1"/>
      <c r="D463" s="1"/>
    </row>
    <row r="464" spans="1:4" ht="15.75" x14ac:dyDescent="0.25">
      <c r="A464" s="1"/>
      <c r="B464" s="3"/>
      <c r="C464" s="1"/>
      <c r="D464" s="1"/>
    </row>
    <row r="465" spans="1:4" ht="15.75" x14ac:dyDescent="0.25">
      <c r="A465" s="1"/>
      <c r="B465" s="3"/>
      <c r="C465" s="1"/>
      <c r="D465" s="1"/>
    </row>
    <row r="466" spans="1:4" ht="15.75" x14ac:dyDescent="0.25">
      <c r="A466" s="1"/>
      <c r="B466" s="3"/>
      <c r="C466" s="1"/>
      <c r="D466" s="1"/>
    </row>
    <row r="467" spans="1:4" ht="15.75" x14ac:dyDescent="0.25">
      <c r="A467" s="1"/>
      <c r="B467" s="3"/>
      <c r="C467" s="1"/>
      <c r="D467" s="1"/>
    </row>
    <row r="468" spans="1:4" ht="15.75" x14ac:dyDescent="0.25">
      <c r="A468" s="1"/>
      <c r="B468" s="3"/>
      <c r="C468" s="1"/>
      <c r="D468" s="1"/>
    </row>
    <row r="469" spans="1:4" ht="15.75" x14ac:dyDescent="0.25">
      <c r="A469" s="1"/>
      <c r="B469" s="3"/>
      <c r="C469" s="1"/>
      <c r="D469" s="1"/>
    </row>
    <row r="470" spans="1:4" ht="15.75" x14ac:dyDescent="0.25">
      <c r="A470" s="1"/>
      <c r="B470" s="3"/>
      <c r="C470" s="1"/>
      <c r="D470" s="1"/>
    </row>
    <row r="471" spans="1:4" ht="15.75" x14ac:dyDescent="0.25">
      <c r="A471" s="1"/>
      <c r="B471" s="3"/>
      <c r="C471" s="1"/>
      <c r="D471" s="1"/>
    </row>
    <row r="472" spans="1:4" ht="15.75" x14ac:dyDescent="0.25">
      <c r="A472" s="1"/>
      <c r="B472" s="3"/>
      <c r="C472" s="1"/>
      <c r="D472" s="1"/>
    </row>
    <row r="473" spans="1:4" ht="15.75" x14ac:dyDescent="0.25">
      <c r="A473" s="1"/>
      <c r="B473" s="3"/>
      <c r="C473" s="1"/>
      <c r="D473" s="1"/>
    </row>
    <row r="474" spans="1:4" ht="15.75" x14ac:dyDescent="0.25">
      <c r="A474" s="1"/>
      <c r="B474" s="3"/>
      <c r="C474" s="1"/>
      <c r="D474" s="1"/>
    </row>
    <row r="475" spans="1:4" ht="15.75" x14ac:dyDescent="0.25">
      <c r="A475" s="1"/>
      <c r="B475" s="3"/>
      <c r="C475" s="1"/>
      <c r="D475" s="1"/>
    </row>
    <row r="476" spans="1:4" ht="15.75" x14ac:dyDescent="0.25">
      <c r="A476" s="1"/>
      <c r="B476" s="3"/>
      <c r="C476" s="1"/>
      <c r="D476" s="1"/>
    </row>
    <row r="477" spans="1:4" ht="15.75" x14ac:dyDescent="0.25">
      <c r="A477" s="1"/>
      <c r="B477" s="3"/>
      <c r="C477" s="1"/>
      <c r="D477" s="1"/>
    </row>
    <row r="478" spans="1:4" ht="15.75" x14ac:dyDescent="0.25">
      <c r="A478" s="1"/>
      <c r="B478" s="3"/>
      <c r="C478" s="1"/>
      <c r="D478" s="1"/>
    </row>
    <row r="479" spans="1:4" ht="15.75" x14ac:dyDescent="0.25">
      <c r="A479" s="1"/>
      <c r="B479" s="3"/>
      <c r="C479" s="1"/>
      <c r="D479" s="1"/>
    </row>
    <row r="480" spans="1:4" ht="15.75" x14ac:dyDescent="0.25">
      <c r="A480" s="1"/>
      <c r="B480" s="3"/>
      <c r="C480" s="1"/>
      <c r="D480" s="1"/>
    </row>
    <row r="481" spans="1:4" ht="15.75" x14ac:dyDescent="0.25">
      <c r="A481" s="1"/>
      <c r="B481" s="3"/>
      <c r="C481" s="1"/>
      <c r="D481" s="1"/>
    </row>
    <row r="482" spans="1:4" ht="15.75" x14ac:dyDescent="0.25">
      <c r="A482" s="1"/>
      <c r="B482" s="3"/>
      <c r="C482" s="1"/>
      <c r="D482" s="1"/>
    </row>
    <row r="483" spans="1:4" ht="15.75" x14ac:dyDescent="0.25">
      <c r="A483" s="1"/>
      <c r="B483" s="3"/>
      <c r="C483" s="1"/>
      <c r="D483" s="1"/>
    </row>
    <row r="484" spans="1:4" ht="15.75" x14ac:dyDescent="0.25">
      <c r="A484" s="1"/>
      <c r="B484" s="3"/>
      <c r="C484" s="1"/>
      <c r="D484" s="1"/>
    </row>
    <row r="485" spans="1:4" ht="15.75" x14ac:dyDescent="0.25">
      <c r="A485" s="1"/>
      <c r="B485" s="3"/>
      <c r="C485" s="1"/>
      <c r="D485" s="1"/>
    </row>
    <row r="486" spans="1:4" ht="15.75" x14ac:dyDescent="0.25">
      <c r="A486" s="1"/>
      <c r="B486" s="3"/>
      <c r="C486" s="1"/>
      <c r="D486" s="1"/>
    </row>
    <row r="487" spans="1:4" ht="15.75" x14ac:dyDescent="0.25">
      <c r="A487" s="1"/>
      <c r="B487" s="3"/>
      <c r="C487" s="1"/>
      <c r="D487" s="1"/>
    </row>
    <row r="488" spans="1:4" ht="15.75" x14ac:dyDescent="0.25">
      <c r="A488" s="1"/>
      <c r="B488" s="3"/>
      <c r="C488" s="1"/>
      <c r="D488" s="1"/>
    </row>
    <row r="489" spans="1:4" ht="15.75" x14ac:dyDescent="0.25">
      <c r="A489" s="1"/>
      <c r="B489" s="3"/>
      <c r="C489" s="1"/>
      <c r="D489" s="1"/>
    </row>
    <row r="490" spans="1:4" ht="15.75" x14ac:dyDescent="0.25">
      <c r="A490" s="1"/>
      <c r="B490" s="3"/>
      <c r="C490" s="1"/>
      <c r="D490" s="1"/>
    </row>
    <row r="491" spans="1:4" ht="15.75" x14ac:dyDescent="0.25">
      <c r="A491" s="1"/>
      <c r="B491" s="3"/>
      <c r="C491" s="1"/>
      <c r="D491" s="1"/>
    </row>
    <row r="492" spans="1:4" ht="15.75" x14ac:dyDescent="0.25">
      <c r="A492" s="1"/>
      <c r="B492" s="3"/>
      <c r="C492" s="1"/>
      <c r="D492" s="1"/>
    </row>
    <row r="493" spans="1:4" ht="15.75" x14ac:dyDescent="0.25">
      <c r="A493" s="1"/>
      <c r="B493" s="3"/>
      <c r="C493" s="1"/>
      <c r="D493" s="1"/>
    </row>
    <row r="494" spans="1:4" ht="15.75" x14ac:dyDescent="0.25">
      <c r="A494" s="1"/>
      <c r="B494" s="3"/>
      <c r="C494" s="1"/>
      <c r="D494" s="1"/>
    </row>
    <row r="495" spans="1:4" ht="15.75" x14ac:dyDescent="0.25">
      <c r="A495" s="1"/>
      <c r="B495" s="3"/>
      <c r="C495" s="1"/>
      <c r="D495" s="1"/>
    </row>
    <row r="496" spans="1:4" ht="15.75" x14ac:dyDescent="0.25">
      <c r="A496" s="1"/>
      <c r="B496" s="3"/>
      <c r="C496" s="1"/>
      <c r="D496" s="1"/>
    </row>
    <row r="497" spans="1:4" ht="15.75" x14ac:dyDescent="0.25">
      <c r="A497" s="1"/>
      <c r="B497" s="3"/>
      <c r="C497" s="1"/>
      <c r="D497" s="1"/>
    </row>
    <row r="498" spans="1:4" ht="15.75" x14ac:dyDescent="0.25">
      <c r="A498" s="1"/>
      <c r="B498" s="3"/>
      <c r="C498" s="1"/>
      <c r="D498" s="1"/>
    </row>
    <row r="499" spans="1:4" ht="15.75" x14ac:dyDescent="0.25">
      <c r="A499" s="1"/>
      <c r="B499" s="3"/>
      <c r="C499" s="1"/>
      <c r="D499" s="1"/>
    </row>
    <row r="500" spans="1:4" ht="15.75" x14ac:dyDescent="0.25">
      <c r="A500" s="1"/>
      <c r="B500" s="3"/>
      <c r="C500" s="1"/>
      <c r="D500" s="1"/>
    </row>
    <row r="501" spans="1:4" ht="15.75" x14ac:dyDescent="0.25">
      <c r="A501" s="1"/>
      <c r="B501" s="3"/>
      <c r="C501" s="1"/>
      <c r="D501" s="1"/>
    </row>
    <row r="502" spans="1:4" ht="15.75" x14ac:dyDescent="0.25">
      <c r="A502" s="1"/>
      <c r="B502" s="3"/>
      <c r="C502" s="1"/>
      <c r="D502" s="1"/>
    </row>
    <row r="503" spans="1:4" ht="15.75" x14ac:dyDescent="0.25">
      <c r="A503" s="1"/>
      <c r="B503" s="3"/>
      <c r="C503" s="1"/>
      <c r="D503" s="1"/>
    </row>
    <row r="504" spans="1:4" ht="15.75" x14ac:dyDescent="0.25">
      <c r="A504" s="1"/>
      <c r="B504" s="3"/>
      <c r="C504" s="1"/>
      <c r="D504" s="1"/>
    </row>
    <row r="505" spans="1:4" ht="15.75" x14ac:dyDescent="0.25">
      <c r="A505" s="1"/>
      <c r="B505" s="3"/>
      <c r="C505" s="1"/>
      <c r="D505" s="1"/>
    </row>
    <row r="506" spans="1:4" ht="15.75" x14ac:dyDescent="0.25">
      <c r="A506" s="1"/>
      <c r="B506" s="3"/>
      <c r="C506" s="1"/>
      <c r="D506" s="1"/>
    </row>
    <row r="507" spans="1:4" ht="15.75" x14ac:dyDescent="0.25">
      <c r="A507" s="1"/>
      <c r="B507" s="3"/>
      <c r="C507" s="1"/>
      <c r="D507" s="1"/>
    </row>
    <row r="508" spans="1:4" ht="15.75" x14ac:dyDescent="0.25">
      <c r="A508" s="1"/>
      <c r="B508" s="3"/>
      <c r="C508" s="1"/>
      <c r="D508" s="1"/>
    </row>
    <row r="509" spans="1:4" ht="15.75" x14ac:dyDescent="0.25">
      <c r="A509" s="1"/>
      <c r="B509" s="3"/>
      <c r="C509" s="1"/>
      <c r="D509" s="1"/>
    </row>
    <row r="510" spans="1:4" ht="15.75" x14ac:dyDescent="0.25">
      <c r="A510" s="1"/>
      <c r="B510" s="3"/>
      <c r="C510" s="1"/>
      <c r="D510" s="1"/>
    </row>
    <row r="511" spans="1:4" ht="15.75" x14ac:dyDescent="0.25">
      <c r="A511" s="1"/>
      <c r="B511" s="3"/>
      <c r="C511" s="1"/>
      <c r="D511" s="1"/>
    </row>
    <row r="512" spans="1:4" ht="15.75" x14ac:dyDescent="0.25">
      <c r="A512" s="1"/>
      <c r="B512" s="3"/>
      <c r="C512" s="1"/>
      <c r="D512" s="1"/>
    </row>
    <row r="513" spans="1:4" ht="15.75" x14ac:dyDescent="0.25">
      <c r="A513" s="1"/>
      <c r="B513" s="3"/>
      <c r="C513" s="1"/>
      <c r="D513" s="1"/>
    </row>
    <row r="514" spans="1:4" ht="15.75" x14ac:dyDescent="0.25">
      <c r="A514" s="1"/>
      <c r="B514" s="3"/>
      <c r="C514" s="1"/>
      <c r="D514" s="1"/>
    </row>
    <row r="515" spans="1:4" ht="15.75" x14ac:dyDescent="0.25">
      <c r="A515" s="1"/>
      <c r="B515" s="3"/>
      <c r="C515" s="1"/>
      <c r="D515" s="1"/>
    </row>
    <row r="516" spans="1:4" ht="15.75" x14ac:dyDescent="0.25">
      <c r="A516" s="1"/>
      <c r="B516" s="3"/>
      <c r="C516" s="1"/>
      <c r="D516" s="1"/>
    </row>
    <row r="517" spans="1:4" ht="15.75" x14ac:dyDescent="0.25">
      <c r="A517" s="1"/>
      <c r="B517" s="3"/>
      <c r="C517" s="1"/>
      <c r="D517" s="1"/>
    </row>
    <row r="518" spans="1:4" ht="15.75" x14ac:dyDescent="0.25">
      <c r="A518" s="1"/>
      <c r="B518" s="3"/>
      <c r="C518" s="1"/>
      <c r="D518" s="1"/>
    </row>
    <row r="519" spans="1:4" ht="15.75" x14ac:dyDescent="0.25">
      <c r="A519" s="1"/>
      <c r="B519" s="3"/>
      <c r="C519" s="1"/>
      <c r="D519" s="1"/>
    </row>
    <row r="520" spans="1:4" ht="15.75" x14ac:dyDescent="0.25">
      <c r="A520" s="1"/>
      <c r="B520" s="3"/>
      <c r="C520" s="1"/>
      <c r="D520" s="1"/>
    </row>
    <row r="521" spans="1:4" ht="15.75" x14ac:dyDescent="0.25">
      <c r="A521" s="1"/>
      <c r="B521" s="3"/>
      <c r="C521" s="1"/>
      <c r="D521" s="1"/>
    </row>
    <row r="522" spans="1:4" ht="15.75" x14ac:dyDescent="0.25">
      <c r="A522" s="1"/>
      <c r="B522" s="3"/>
      <c r="C522" s="1"/>
      <c r="D522" s="1"/>
    </row>
    <row r="523" spans="1:4" ht="15.75" x14ac:dyDescent="0.25">
      <c r="A523" s="1"/>
      <c r="B523" s="3"/>
      <c r="C523" s="1"/>
      <c r="D523" s="1"/>
    </row>
    <row r="524" spans="1:4" ht="15.75" x14ac:dyDescent="0.25">
      <c r="A524" s="1"/>
      <c r="B524" s="3"/>
      <c r="C524" s="1"/>
      <c r="D524" s="1"/>
    </row>
    <row r="525" spans="1:4" ht="15.75" x14ac:dyDescent="0.25">
      <c r="A525" s="1"/>
      <c r="B525" s="3"/>
      <c r="C525" s="1"/>
      <c r="D525" s="1"/>
    </row>
    <row r="526" spans="1:4" ht="15.75" x14ac:dyDescent="0.25">
      <c r="A526" s="1"/>
      <c r="B526" s="3"/>
      <c r="C526" s="1"/>
      <c r="D526" s="1"/>
    </row>
    <row r="527" spans="1:4" ht="15.75" x14ac:dyDescent="0.25">
      <c r="A527" s="1"/>
      <c r="B527" s="3"/>
      <c r="C527" s="1"/>
      <c r="D527" s="1"/>
    </row>
    <row r="528" spans="1:4" ht="15.75" x14ac:dyDescent="0.25">
      <c r="A528" s="1"/>
      <c r="B528" s="3"/>
      <c r="C528" s="1"/>
      <c r="D528" s="1"/>
    </row>
    <row r="529" spans="1:4" ht="15.75" x14ac:dyDescent="0.25">
      <c r="A529" s="1"/>
      <c r="B529" s="3"/>
      <c r="C529" s="1"/>
      <c r="D529" s="1"/>
    </row>
    <row r="530" spans="1:4" ht="15.75" x14ac:dyDescent="0.25">
      <c r="A530" s="1"/>
      <c r="B530" s="3"/>
      <c r="C530" s="1"/>
      <c r="D530" s="1"/>
    </row>
    <row r="531" spans="1:4" ht="15.75" x14ac:dyDescent="0.25">
      <c r="A531" s="1"/>
      <c r="B531" s="3"/>
      <c r="C531" s="1"/>
      <c r="D531" s="1"/>
    </row>
    <row r="532" spans="1:4" ht="15.75" x14ac:dyDescent="0.25">
      <c r="A532" s="1"/>
      <c r="B532" s="3"/>
      <c r="C532" s="1"/>
      <c r="D532" s="1"/>
    </row>
    <row r="533" spans="1:4" ht="15.75" x14ac:dyDescent="0.25">
      <c r="A533" s="1"/>
      <c r="B533" s="3"/>
      <c r="C533" s="1"/>
      <c r="D533" s="1"/>
    </row>
    <row r="534" spans="1:4" ht="15.75" x14ac:dyDescent="0.25">
      <c r="A534" s="1"/>
      <c r="B534" s="3"/>
      <c r="C534" s="1"/>
      <c r="D534" s="1"/>
    </row>
    <row r="535" spans="1:4" ht="15.75" x14ac:dyDescent="0.25">
      <c r="A535" s="1"/>
      <c r="B535" s="3"/>
      <c r="C535" s="1"/>
      <c r="D535" s="1"/>
    </row>
    <row r="536" spans="1:4" ht="15.75" x14ac:dyDescent="0.25">
      <c r="A536" s="1"/>
      <c r="B536" s="3"/>
      <c r="C536" s="1"/>
      <c r="D536" s="1"/>
    </row>
    <row r="537" spans="1:4" ht="15.75" x14ac:dyDescent="0.25">
      <c r="A537" s="1"/>
      <c r="B537" s="3"/>
      <c r="C537" s="1"/>
      <c r="D537" s="1"/>
    </row>
    <row r="538" spans="1:4" ht="15.75" x14ac:dyDescent="0.25">
      <c r="A538" s="1"/>
      <c r="B538" s="3"/>
      <c r="C538" s="1"/>
      <c r="D538" s="1"/>
    </row>
    <row r="539" spans="1:4" ht="15.75" x14ac:dyDescent="0.25">
      <c r="A539" s="1"/>
      <c r="B539" s="3"/>
      <c r="C539" s="1"/>
      <c r="D539" s="1"/>
    </row>
    <row r="540" spans="1:4" ht="15.75" x14ac:dyDescent="0.25">
      <c r="A540" s="1"/>
      <c r="B540" s="3"/>
      <c r="C540" s="1"/>
      <c r="D540" s="1"/>
    </row>
    <row r="541" spans="1:4" ht="15.75" x14ac:dyDescent="0.25">
      <c r="A541" s="1"/>
      <c r="B541" s="3"/>
      <c r="C541" s="1"/>
      <c r="D541" s="1"/>
    </row>
    <row r="542" spans="1:4" ht="15.75" x14ac:dyDescent="0.25">
      <c r="A542" s="1"/>
      <c r="B542" s="3"/>
      <c r="C542" s="1"/>
      <c r="D542" s="1"/>
    </row>
    <row r="543" spans="1:4" ht="15.75" x14ac:dyDescent="0.25">
      <c r="A543" s="1"/>
      <c r="B543" s="3"/>
      <c r="C543" s="1"/>
      <c r="D543" s="1"/>
    </row>
    <row r="544" spans="1:4" ht="15.75" x14ac:dyDescent="0.25">
      <c r="A544" s="1"/>
      <c r="B544" s="3"/>
      <c r="C544" s="1"/>
      <c r="D544" s="1"/>
    </row>
    <row r="545" spans="1:4" ht="15.75" x14ac:dyDescent="0.25">
      <c r="A545" s="1"/>
      <c r="B545" s="3"/>
      <c r="C545" s="1"/>
      <c r="D545" s="1"/>
    </row>
    <row r="546" spans="1:4" ht="15.75" x14ac:dyDescent="0.25">
      <c r="A546" s="1"/>
      <c r="B546" s="3"/>
      <c r="C546" s="1"/>
      <c r="D546" s="1"/>
    </row>
    <row r="547" spans="1:4" ht="15.75" x14ac:dyDescent="0.25">
      <c r="A547" s="1"/>
      <c r="B547" s="3"/>
      <c r="C547" s="1"/>
      <c r="D547" s="1"/>
    </row>
    <row r="548" spans="1:4" ht="15.75" x14ac:dyDescent="0.25">
      <c r="A548" s="1"/>
      <c r="B548" s="3"/>
      <c r="C548" s="1"/>
      <c r="D548" s="1"/>
    </row>
    <row r="549" spans="1:4" ht="15.75" x14ac:dyDescent="0.25">
      <c r="A549" s="1"/>
      <c r="B549" s="3"/>
      <c r="C549" s="1"/>
      <c r="D549" s="1"/>
    </row>
    <row r="550" spans="1:4" ht="15.75" x14ac:dyDescent="0.25">
      <c r="A550" s="1"/>
      <c r="B550" s="3"/>
      <c r="C550" s="1"/>
      <c r="D550" s="1"/>
    </row>
    <row r="551" spans="1:4" ht="15.75" x14ac:dyDescent="0.25">
      <c r="A551" s="1"/>
      <c r="B551" s="3"/>
      <c r="C551" s="1"/>
      <c r="D551" s="1"/>
    </row>
    <row r="552" spans="1:4" ht="15.75" x14ac:dyDescent="0.25">
      <c r="A552" s="1"/>
      <c r="B552" s="3"/>
      <c r="C552" s="1"/>
      <c r="D552" s="1"/>
    </row>
    <row r="553" spans="1:4" ht="15.75" x14ac:dyDescent="0.25">
      <c r="A553" s="1"/>
      <c r="B553" s="3"/>
      <c r="C553" s="1"/>
      <c r="D553" s="1"/>
    </row>
    <row r="554" spans="1:4" ht="15.75" x14ac:dyDescent="0.25">
      <c r="A554" s="1"/>
      <c r="B554" s="3"/>
      <c r="C554" s="1"/>
      <c r="D554" s="1"/>
    </row>
    <row r="555" spans="1:4" ht="15.75" x14ac:dyDescent="0.25">
      <c r="A555" s="1"/>
      <c r="B555" s="3"/>
      <c r="C555" s="1"/>
      <c r="D555" s="1"/>
    </row>
    <row r="556" spans="1:4" ht="15.75" x14ac:dyDescent="0.25">
      <c r="A556" s="1"/>
      <c r="B556" s="3"/>
      <c r="C556" s="1"/>
      <c r="D556" s="1"/>
    </row>
    <row r="557" spans="1:4" ht="15.75" x14ac:dyDescent="0.25">
      <c r="A557" s="1"/>
      <c r="B557" s="3"/>
      <c r="C557" s="1"/>
      <c r="D557" s="1"/>
    </row>
    <row r="558" spans="1:4" ht="15.75" x14ac:dyDescent="0.25">
      <c r="A558" s="1"/>
      <c r="B558" s="3"/>
      <c r="C558" s="1"/>
      <c r="D558" s="1"/>
    </row>
    <row r="559" spans="1:4" ht="15.75" x14ac:dyDescent="0.25">
      <c r="A559" s="1"/>
      <c r="B559" s="3"/>
      <c r="C559" s="1"/>
      <c r="D559" s="1"/>
    </row>
    <row r="560" spans="1:4" ht="15.75" x14ac:dyDescent="0.25">
      <c r="A560" s="1"/>
      <c r="B560" s="3"/>
      <c r="C560" s="1"/>
      <c r="D560" s="1"/>
    </row>
    <row r="561" spans="1:4" ht="15.75" x14ac:dyDescent="0.25">
      <c r="A561" s="1"/>
      <c r="B561" s="3"/>
      <c r="C561" s="1"/>
      <c r="D561" s="1"/>
    </row>
    <row r="562" spans="1:4" ht="15.75" x14ac:dyDescent="0.25">
      <c r="A562" s="1"/>
      <c r="B562" s="3"/>
      <c r="C562" s="1"/>
      <c r="D562" s="1"/>
    </row>
    <row r="563" spans="1:4" ht="15.75" x14ac:dyDescent="0.25">
      <c r="A563" s="1"/>
      <c r="B563" s="3"/>
      <c r="C563" s="1"/>
      <c r="D563" s="1"/>
    </row>
    <row r="564" spans="1:4" ht="15.75" x14ac:dyDescent="0.25">
      <c r="A564" s="1"/>
      <c r="B564" s="3"/>
      <c r="C564" s="1"/>
      <c r="D564" s="1"/>
    </row>
    <row r="565" spans="1:4" ht="15.75" x14ac:dyDescent="0.25">
      <c r="A565" s="1"/>
      <c r="B565" s="3"/>
      <c r="C565" s="1"/>
      <c r="D565" s="1"/>
    </row>
    <row r="566" spans="1:4" ht="15.75" x14ac:dyDescent="0.25">
      <c r="A566" s="1"/>
      <c r="B566" s="3"/>
      <c r="C566" s="1"/>
      <c r="D566" s="1"/>
    </row>
    <row r="567" spans="1:4" ht="15.75" x14ac:dyDescent="0.25">
      <c r="A567" s="1"/>
      <c r="B567" s="3"/>
      <c r="C567" s="1"/>
      <c r="D567" s="1"/>
    </row>
    <row r="568" spans="1:4" ht="15.75" x14ac:dyDescent="0.25">
      <c r="A568" s="1"/>
      <c r="B568" s="3"/>
      <c r="C568" s="1"/>
      <c r="D568" s="1"/>
    </row>
    <row r="569" spans="1:4" ht="15.75" x14ac:dyDescent="0.25">
      <c r="A569" s="1"/>
      <c r="B569" s="3"/>
      <c r="C569" s="1"/>
      <c r="D569" s="1"/>
    </row>
    <row r="570" spans="1:4" ht="15.75" x14ac:dyDescent="0.25">
      <c r="A570" s="1"/>
      <c r="B570" s="3"/>
      <c r="C570" s="1"/>
      <c r="D570" s="1"/>
    </row>
    <row r="571" spans="1:4" ht="15.75" x14ac:dyDescent="0.25">
      <c r="A571" s="1"/>
      <c r="B571" s="3"/>
      <c r="C571" s="1"/>
      <c r="D571" s="1"/>
    </row>
    <row r="572" spans="1:4" ht="15.75" x14ac:dyDescent="0.25">
      <c r="A572" s="1"/>
      <c r="B572" s="3"/>
      <c r="C572" s="1"/>
      <c r="D572" s="1"/>
    </row>
    <row r="573" spans="1:4" ht="15.75" x14ac:dyDescent="0.25">
      <c r="A573" s="1"/>
      <c r="B573" s="3"/>
      <c r="C573" s="1"/>
      <c r="D573" s="1"/>
    </row>
    <row r="574" spans="1:4" ht="15.75" x14ac:dyDescent="0.25">
      <c r="A574" s="1"/>
      <c r="B574" s="3"/>
      <c r="C574" s="1"/>
      <c r="D574" s="1"/>
    </row>
    <row r="575" spans="1:4" ht="15.75" x14ac:dyDescent="0.25">
      <c r="A575" s="1"/>
      <c r="B575" s="3"/>
      <c r="C575" s="1"/>
      <c r="D575" s="1"/>
    </row>
    <row r="576" spans="1:4" ht="15.75" x14ac:dyDescent="0.25">
      <c r="A576" s="1"/>
      <c r="B576" s="3"/>
      <c r="C576" s="1"/>
      <c r="D576" s="1"/>
    </row>
    <row r="577" spans="1:4" ht="15.75" x14ac:dyDescent="0.25">
      <c r="A577" s="1"/>
      <c r="B577" s="3"/>
      <c r="C577" s="1"/>
      <c r="D577" s="1"/>
    </row>
    <row r="578" spans="1:4" ht="15.75" x14ac:dyDescent="0.25">
      <c r="A578" s="1"/>
      <c r="B578" s="3"/>
      <c r="C578" s="1"/>
      <c r="D578" s="1"/>
    </row>
    <row r="579" spans="1:4" ht="15.75" x14ac:dyDescent="0.25">
      <c r="A579" s="1"/>
      <c r="B579" s="3"/>
      <c r="C579" s="1"/>
      <c r="D579" s="1"/>
    </row>
    <row r="580" spans="1:4" ht="15.75" x14ac:dyDescent="0.25">
      <c r="A580" s="1"/>
      <c r="B580" s="3"/>
      <c r="C580" s="1"/>
      <c r="D580" s="1"/>
    </row>
    <row r="581" spans="1:4" ht="15.75" x14ac:dyDescent="0.25">
      <c r="A581" s="1"/>
      <c r="B581" s="3"/>
      <c r="C581" s="1"/>
      <c r="D581" s="1"/>
    </row>
    <row r="582" spans="1:4" ht="15.75" x14ac:dyDescent="0.25">
      <c r="A582" s="1"/>
      <c r="B582" s="3"/>
      <c r="C582" s="1"/>
      <c r="D582" s="1"/>
    </row>
    <row r="583" spans="1:4" ht="15.75" x14ac:dyDescent="0.25">
      <c r="A583" s="1"/>
      <c r="B583" s="3"/>
      <c r="C583" s="1"/>
      <c r="D583" s="1"/>
    </row>
    <row r="584" spans="1:4" ht="15.75" x14ac:dyDescent="0.25">
      <c r="A584" s="1"/>
      <c r="B584" s="3"/>
      <c r="C584" s="1"/>
      <c r="D584" s="1"/>
    </row>
    <row r="585" spans="1:4" ht="15.75" x14ac:dyDescent="0.25">
      <c r="A585" s="1"/>
      <c r="B585" s="3"/>
      <c r="C585" s="1"/>
      <c r="D585" s="1"/>
    </row>
    <row r="586" spans="1:4" ht="15.75" x14ac:dyDescent="0.25">
      <c r="A586" s="1"/>
      <c r="B586" s="3"/>
      <c r="C586" s="1"/>
      <c r="D586" s="1"/>
    </row>
    <row r="587" spans="1:4" ht="15.75" x14ac:dyDescent="0.25">
      <c r="A587" s="1"/>
      <c r="B587" s="3"/>
      <c r="C587" s="1"/>
      <c r="D587" s="1"/>
    </row>
    <row r="588" spans="1:4" ht="15.75" x14ac:dyDescent="0.25">
      <c r="A588" s="1"/>
      <c r="B588" s="3"/>
      <c r="C588" s="1"/>
      <c r="D588" s="1"/>
    </row>
    <row r="589" spans="1:4" ht="15.75" x14ac:dyDescent="0.25">
      <c r="A589" s="1"/>
      <c r="B589" s="3"/>
      <c r="C589" s="1"/>
      <c r="D589" s="1"/>
    </row>
    <row r="590" spans="1:4" ht="15.75" x14ac:dyDescent="0.25">
      <c r="A590" s="1"/>
      <c r="B590" s="3"/>
      <c r="C590" s="1"/>
      <c r="D590" s="1"/>
    </row>
    <row r="591" spans="1:4" ht="15.75" x14ac:dyDescent="0.25">
      <c r="A591" s="1"/>
      <c r="B591" s="3"/>
      <c r="C591" s="1"/>
      <c r="D591" s="1"/>
    </row>
    <row r="592" spans="1:4" ht="15.75" x14ac:dyDescent="0.25">
      <c r="A592" s="1"/>
      <c r="B592" s="3"/>
      <c r="C592" s="1"/>
      <c r="D592" s="1"/>
    </row>
    <row r="593" spans="1:4" ht="15.75" x14ac:dyDescent="0.25">
      <c r="A593" s="1"/>
      <c r="B593" s="3"/>
      <c r="C593" s="1"/>
      <c r="D593" s="1"/>
    </row>
    <row r="594" spans="1:4" ht="15.75" x14ac:dyDescent="0.25">
      <c r="A594" s="1"/>
      <c r="B594" s="3"/>
      <c r="C594" s="1"/>
      <c r="D594" s="1"/>
    </row>
    <row r="595" spans="1:4" ht="15.75" x14ac:dyDescent="0.25">
      <c r="A595" s="1"/>
      <c r="B595" s="3"/>
      <c r="C595" s="1"/>
      <c r="D595" s="1"/>
    </row>
    <row r="596" spans="1:4" ht="15.75" x14ac:dyDescent="0.25">
      <c r="A596" s="1"/>
      <c r="B596" s="3"/>
      <c r="C596" s="1"/>
      <c r="D596" s="1"/>
    </row>
    <row r="597" spans="1:4" ht="15.75" x14ac:dyDescent="0.25">
      <c r="A597" s="1"/>
      <c r="B597" s="3"/>
      <c r="C597" s="1"/>
      <c r="D597" s="1"/>
    </row>
    <row r="598" spans="1:4" ht="15.75" x14ac:dyDescent="0.25">
      <c r="A598" s="1"/>
      <c r="B598" s="3"/>
      <c r="C598" s="1"/>
      <c r="D598" s="1"/>
    </row>
    <row r="599" spans="1:4" ht="15.75" x14ac:dyDescent="0.25">
      <c r="A599" s="1"/>
      <c r="B599" s="3"/>
      <c r="C599" s="1"/>
      <c r="D599" s="1"/>
    </row>
    <row r="600" spans="1:4" ht="15.75" x14ac:dyDescent="0.25">
      <c r="A600" s="1"/>
      <c r="B600" s="3"/>
      <c r="C600" s="1"/>
      <c r="D600" s="1"/>
    </row>
    <row r="601" spans="1:4" ht="15.75" x14ac:dyDescent="0.25">
      <c r="A601" s="1"/>
      <c r="B601" s="3"/>
      <c r="C601" s="1"/>
      <c r="D601" s="1"/>
    </row>
    <row r="602" spans="1:4" ht="15.75" x14ac:dyDescent="0.25">
      <c r="A602" s="1"/>
      <c r="B602" s="3"/>
      <c r="C602" s="1"/>
      <c r="D602" s="1"/>
    </row>
    <row r="603" spans="1:4" ht="15.75" x14ac:dyDescent="0.25">
      <c r="A603" s="1"/>
      <c r="B603" s="3"/>
      <c r="C603" s="1"/>
      <c r="D603" s="1"/>
    </row>
    <row r="604" spans="1:4" ht="15.75" x14ac:dyDescent="0.25">
      <c r="A604" s="1"/>
      <c r="B604" s="3"/>
      <c r="C604" s="1"/>
      <c r="D604" s="1"/>
    </row>
    <row r="605" spans="1:4" ht="15.75" x14ac:dyDescent="0.25">
      <c r="A605" s="1"/>
      <c r="B605" s="3"/>
      <c r="C605" s="1"/>
      <c r="D605" s="1"/>
    </row>
    <row r="606" spans="1:4" ht="15.75" x14ac:dyDescent="0.25">
      <c r="A606" s="1"/>
      <c r="B606" s="3"/>
      <c r="C606" s="1"/>
      <c r="D606" s="1"/>
    </row>
    <row r="607" spans="1:4" ht="15.75" x14ac:dyDescent="0.25">
      <c r="A607" s="1"/>
      <c r="B607" s="3"/>
      <c r="C607" s="1"/>
      <c r="D607" s="1"/>
    </row>
    <row r="608" spans="1:4" ht="15.75" x14ac:dyDescent="0.25">
      <c r="A608" s="1"/>
      <c r="B608" s="3"/>
      <c r="C608" s="1"/>
      <c r="D608" s="1"/>
    </row>
    <row r="609" spans="1:4" ht="15.75" x14ac:dyDescent="0.25">
      <c r="A609" s="1"/>
      <c r="B609" s="3"/>
      <c r="C609" s="1"/>
      <c r="D609" s="1"/>
    </row>
    <row r="610" spans="1:4" ht="15.75" x14ac:dyDescent="0.25">
      <c r="A610" s="1"/>
      <c r="B610" s="3"/>
      <c r="C610" s="1"/>
      <c r="D610" s="1"/>
    </row>
    <row r="611" spans="1:4" ht="15.75" x14ac:dyDescent="0.25">
      <c r="A611" s="1"/>
      <c r="B611" s="3"/>
      <c r="C611" s="1"/>
      <c r="D611" s="1"/>
    </row>
    <row r="612" spans="1:4" ht="15.75" x14ac:dyDescent="0.25">
      <c r="A612" s="1"/>
      <c r="B612" s="3"/>
      <c r="C612" s="1"/>
      <c r="D612" s="1"/>
    </row>
    <row r="613" spans="1:4" ht="15.75" x14ac:dyDescent="0.25">
      <c r="A613" s="1"/>
      <c r="B613" s="3"/>
      <c r="C613" s="1"/>
      <c r="D613" s="1"/>
    </row>
    <row r="614" spans="1:4" ht="15.75" x14ac:dyDescent="0.25">
      <c r="A614" s="1"/>
      <c r="B614" s="3"/>
      <c r="C614" s="1"/>
      <c r="D614" s="1"/>
    </row>
    <row r="615" spans="1:4" ht="15.75" x14ac:dyDescent="0.25">
      <c r="A615" s="1"/>
      <c r="B615" s="3"/>
      <c r="C615" s="1"/>
      <c r="D615" s="1"/>
    </row>
    <row r="616" spans="1:4" ht="15.75" x14ac:dyDescent="0.25">
      <c r="A616" s="1"/>
      <c r="B616" s="3"/>
      <c r="C616" s="1"/>
      <c r="D616" s="1"/>
    </row>
    <row r="617" spans="1:4" ht="15.75" x14ac:dyDescent="0.25">
      <c r="A617" s="1"/>
      <c r="B617" s="3"/>
      <c r="C617" s="1"/>
      <c r="D617" s="1"/>
    </row>
    <row r="618" spans="1:4" ht="15.75" x14ac:dyDescent="0.25">
      <c r="A618" s="1"/>
      <c r="B618" s="3"/>
      <c r="C618" s="1"/>
      <c r="D618" s="1"/>
    </row>
    <row r="619" spans="1:4" ht="15.75" x14ac:dyDescent="0.25">
      <c r="A619" s="1"/>
      <c r="B619" s="3"/>
      <c r="C619" s="1"/>
      <c r="D619" s="1"/>
    </row>
    <row r="620" spans="1:4" ht="15.75" x14ac:dyDescent="0.25">
      <c r="A620" s="1"/>
      <c r="B620" s="3"/>
      <c r="C620" s="1"/>
      <c r="D620" s="1"/>
    </row>
    <row r="621" spans="1:4" ht="15.75" x14ac:dyDescent="0.25">
      <c r="A621" s="1"/>
      <c r="B621" s="3"/>
      <c r="C621" s="1"/>
      <c r="D621" s="1"/>
    </row>
    <row r="622" spans="1:4" ht="15.75" x14ac:dyDescent="0.25">
      <c r="A622" s="1"/>
      <c r="B622" s="3"/>
      <c r="C622" s="1"/>
      <c r="D622" s="1"/>
    </row>
    <row r="623" spans="1:4" ht="15.75" x14ac:dyDescent="0.25">
      <c r="A623" s="1"/>
      <c r="B623" s="3"/>
      <c r="C623" s="1"/>
      <c r="D623" s="1"/>
    </row>
    <row r="624" spans="1:4" ht="15.75" x14ac:dyDescent="0.25">
      <c r="A624" s="1"/>
      <c r="B624" s="3"/>
      <c r="C624" s="1"/>
      <c r="D624" s="1"/>
    </row>
    <row r="625" spans="1:4" ht="15.75" x14ac:dyDescent="0.25">
      <c r="A625" s="1"/>
      <c r="B625" s="3"/>
      <c r="C625" s="1"/>
      <c r="D625" s="1"/>
    </row>
    <row r="626" spans="1:4" ht="15.75" x14ac:dyDescent="0.25">
      <c r="A626" s="1"/>
      <c r="B626" s="3"/>
      <c r="C626" s="1"/>
      <c r="D626" s="1"/>
    </row>
    <row r="627" spans="1:4" ht="15.75" x14ac:dyDescent="0.25">
      <c r="A627" s="1"/>
      <c r="B627" s="3"/>
      <c r="C627" s="1"/>
      <c r="D627" s="1"/>
    </row>
    <row r="628" spans="1:4" ht="15.75" x14ac:dyDescent="0.25">
      <c r="A628" s="1"/>
      <c r="B628" s="3"/>
      <c r="C628" s="1"/>
      <c r="D628" s="1"/>
    </row>
    <row r="629" spans="1:4" ht="15.75" x14ac:dyDescent="0.25">
      <c r="A629" s="1"/>
      <c r="B629" s="3"/>
      <c r="C629" s="1"/>
      <c r="D629" s="1"/>
    </row>
    <row r="630" spans="1:4" ht="15.75" x14ac:dyDescent="0.25">
      <c r="A630" s="1"/>
      <c r="B630" s="3"/>
      <c r="C630" s="1"/>
      <c r="D630" s="1"/>
    </row>
    <row r="631" spans="1:4" ht="15.75" x14ac:dyDescent="0.25">
      <c r="A631" s="1"/>
      <c r="B631" s="3"/>
      <c r="C631" s="1"/>
      <c r="D631" s="1"/>
    </row>
    <row r="632" spans="1:4" ht="15.75" x14ac:dyDescent="0.25">
      <c r="A632" s="1"/>
      <c r="B632" s="3"/>
      <c r="C632" s="1"/>
      <c r="D632" s="1"/>
    </row>
    <row r="633" spans="1:4" ht="15.75" x14ac:dyDescent="0.25">
      <c r="A633" s="1"/>
      <c r="B633" s="3"/>
      <c r="C633" s="1"/>
      <c r="D633" s="1"/>
    </row>
    <row r="634" spans="1:4" ht="15.75" x14ac:dyDescent="0.25">
      <c r="A634" s="1"/>
      <c r="B634" s="3"/>
      <c r="C634" s="1"/>
      <c r="D634" s="1"/>
    </row>
    <row r="635" spans="1:4" ht="15.75" x14ac:dyDescent="0.25">
      <c r="A635" s="1"/>
      <c r="B635" s="3"/>
      <c r="C635" s="1"/>
      <c r="D635" s="1"/>
    </row>
    <row r="636" spans="1:4" ht="15.75" x14ac:dyDescent="0.25">
      <c r="A636" s="1"/>
      <c r="B636" s="3"/>
      <c r="C636" s="1"/>
      <c r="D636" s="1"/>
    </row>
    <row r="637" spans="1:4" ht="15.75" x14ac:dyDescent="0.25">
      <c r="A637" s="1"/>
      <c r="B637" s="3"/>
      <c r="C637" s="1"/>
      <c r="D637" s="1"/>
    </row>
    <row r="638" spans="1:4" ht="15.75" x14ac:dyDescent="0.25">
      <c r="A638" s="1"/>
      <c r="B638" s="3"/>
      <c r="C638" s="1"/>
      <c r="D638" s="1"/>
    </row>
    <row r="639" spans="1:4" ht="15.75" x14ac:dyDescent="0.25">
      <c r="A639" s="1"/>
      <c r="B639" s="3"/>
      <c r="C639" s="1"/>
      <c r="D639" s="1"/>
    </row>
    <row r="640" spans="1:4" ht="15.75" x14ac:dyDescent="0.25">
      <c r="A640" s="1"/>
      <c r="B640" s="3"/>
      <c r="C640" s="1"/>
      <c r="D640" s="1"/>
    </row>
    <row r="641" spans="1:4" ht="15.75" x14ac:dyDescent="0.25">
      <c r="A641" s="1"/>
      <c r="B641" s="3"/>
      <c r="C641" s="1"/>
      <c r="D641" s="1"/>
    </row>
    <row r="642" spans="1:4" ht="15.75" x14ac:dyDescent="0.25">
      <c r="A642" s="1"/>
      <c r="B642" s="3"/>
      <c r="C642" s="1"/>
      <c r="D642" s="1"/>
    </row>
    <row r="643" spans="1:4" ht="15.75" x14ac:dyDescent="0.25">
      <c r="A643" s="1"/>
      <c r="B643" s="3"/>
      <c r="C643" s="1"/>
      <c r="D643" s="1"/>
    </row>
    <row r="644" spans="1:4" ht="15.75" x14ac:dyDescent="0.25">
      <c r="A644" s="1"/>
      <c r="B644" s="3"/>
      <c r="C644" s="1"/>
      <c r="D644" s="1"/>
    </row>
    <row r="645" spans="1:4" ht="15.75" x14ac:dyDescent="0.25">
      <c r="A645" s="1"/>
      <c r="B645" s="3"/>
      <c r="C645" s="1"/>
      <c r="D645" s="1"/>
    </row>
    <row r="646" spans="1:4" ht="15.75" x14ac:dyDescent="0.25">
      <c r="A646" s="1"/>
      <c r="B646" s="3"/>
      <c r="C646" s="1"/>
      <c r="D646" s="1"/>
    </row>
    <row r="647" spans="1:4" ht="15.75" x14ac:dyDescent="0.25">
      <c r="A647" s="1"/>
      <c r="B647" s="3"/>
      <c r="C647" s="1"/>
      <c r="D647" s="1"/>
    </row>
    <row r="648" spans="1:4" ht="15.75" x14ac:dyDescent="0.25">
      <c r="A648" s="1"/>
      <c r="B648" s="3"/>
      <c r="C648" s="1"/>
      <c r="D648" s="1"/>
    </row>
    <row r="649" spans="1:4" ht="15.75" x14ac:dyDescent="0.25">
      <c r="A649" s="1"/>
      <c r="B649" s="3"/>
      <c r="C649" s="1"/>
      <c r="D649" s="1"/>
    </row>
    <row r="650" spans="1:4" ht="15.75" x14ac:dyDescent="0.25">
      <c r="A650" s="1"/>
      <c r="B650" s="3"/>
      <c r="C650" s="1"/>
      <c r="D650" s="1"/>
    </row>
    <row r="651" spans="1:4" ht="15.75" x14ac:dyDescent="0.25">
      <c r="A651" s="1"/>
      <c r="B651" s="3"/>
      <c r="C651" s="1"/>
      <c r="D651" s="1"/>
    </row>
    <row r="652" spans="1:4" ht="15.75" x14ac:dyDescent="0.25">
      <c r="A652" s="1"/>
      <c r="B652" s="3"/>
      <c r="C652" s="1"/>
      <c r="D652" s="1"/>
    </row>
    <row r="653" spans="1:4" ht="15.75" x14ac:dyDescent="0.25">
      <c r="A653" s="1"/>
      <c r="B653" s="3"/>
      <c r="C653" s="1"/>
      <c r="D653" s="1"/>
    </row>
    <row r="654" spans="1:4" ht="15.75" x14ac:dyDescent="0.25">
      <c r="A654" s="1"/>
      <c r="B654" s="3"/>
      <c r="C654" s="1"/>
      <c r="D654" s="1"/>
    </row>
    <row r="655" spans="1:4" ht="15.75" x14ac:dyDescent="0.25">
      <c r="A655" s="1"/>
      <c r="B655" s="3"/>
      <c r="C655" s="1"/>
      <c r="D655" s="1"/>
    </row>
    <row r="656" spans="1:4" ht="15.75" x14ac:dyDescent="0.25">
      <c r="A656" s="1"/>
      <c r="B656" s="3"/>
      <c r="C656" s="1"/>
      <c r="D656" s="1"/>
    </row>
    <row r="657" spans="1:4" ht="15.75" x14ac:dyDescent="0.25">
      <c r="A657" s="1"/>
      <c r="B657" s="3"/>
      <c r="C657" s="1"/>
      <c r="D657" s="1"/>
    </row>
    <row r="658" spans="1:4" ht="15.75" x14ac:dyDescent="0.25">
      <c r="A658" s="1"/>
      <c r="B658" s="3"/>
      <c r="C658" s="1"/>
      <c r="D658" s="1"/>
    </row>
    <row r="659" spans="1:4" ht="15.75" x14ac:dyDescent="0.25">
      <c r="A659" s="1"/>
      <c r="B659" s="3"/>
      <c r="C659" s="1"/>
      <c r="D659" s="1"/>
    </row>
    <row r="660" spans="1:4" ht="15.75" x14ac:dyDescent="0.25">
      <c r="A660" s="1"/>
      <c r="B660" s="3"/>
      <c r="C660" s="1"/>
      <c r="D660" s="1"/>
    </row>
    <row r="661" spans="1:4" ht="15.75" x14ac:dyDescent="0.25">
      <c r="A661" s="1"/>
      <c r="B661" s="3"/>
      <c r="C661" s="1"/>
      <c r="D661" s="1"/>
    </row>
    <row r="662" spans="1:4" ht="15.75" x14ac:dyDescent="0.25">
      <c r="A662" s="1"/>
      <c r="B662" s="3"/>
      <c r="C662" s="1"/>
      <c r="D662" s="1"/>
    </row>
    <row r="663" spans="1:4" ht="15.75" x14ac:dyDescent="0.25">
      <c r="A663" s="1"/>
      <c r="B663" s="3"/>
      <c r="C663" s="1"/>
      <c r="D663" s="1"/>
    </row>
    <row r="664" spans="1:4" ht="15.75" x14ac:dyDescent="0.25">
      <c r="A664" s="1"/>
      <c r="B664" s="3"/>
      <c r="C664" s="1"/>
      <c r="D664" s="1"/>
    </row>
    <row r="665" spans="1:4" ht="15.75" x14ac:dyDescent="0.25">
      <c r="A665" s="1"/>
      <c r="B665" s="3"/>
      <c r="C665" s="1"/>
      <c r="D665" s="1"/>
    </row>
    <row r="666" spans="1:4" ht="15.75" x14ac:dyDescent="0.25">
      <c r="A666" s="1"/>
      <c r="B666" s="3"/>
      <c r="C666" s="1"/>
      <c r="D666" s="1"/>
    </row>
    <row r="667" spans="1:4" ht="15.75" x14ac:dyDescent="0.25">
      <c r="A667" s="1"/>
      <c r="B667" s="3"/>
      <c r="C667" s="1"/>
      <c r="D667" s="1"/>
    </row>
    <row r="668" spans="1:4" ht="15.75" x14ac:dyDescent="0.25">
      <c r="A668" s="1"/>
      <c r="B668" s="3"/>
      <c r="C668" s="1"/>
      <c r="D668" s="1"/>
    </row>
    <row r="669" spans="1:4" ht="15.75" x14ac:dyDescent="0.25">
      <c r="A669" s="1"/>
      <c r="B669" s="3"/>
      <c r="C669" s="1"/>
      <c r="D669" s="1"/>
    </row>
    <row r="670" spans="1:4" ht="15.75" x14ac:dyDescent="0.25">
      <c r="A670" s="1"/>
      <c r="B670" s="3"/>
      <c r="C670" s="1"/>
      <c r="D670" s="1"/>
    </row>
    <row r="671" spans="1:4" ht="15.75" x14ac:dyDescent="0.25">
      <c r="A671" s="1"/>
      <c r="B671" s="3"/>
      <c r="C671" s="1"/>
      <c r="D671" s="1"/>
    </row>
    <row r="672" spans="1:4" ht="15.75" x14ac:dyDescent="0.25">
      <c r="A672" s="1"/>
      <c r="B672" s="3"/>
      <c r="C672" s="1"/>
      <c r="D672" s="1"/>
    </row>
    <row r="673" spans="1:4" ht="15.75" x14ac:dyDescent="0.25">
      <c r="A673" s="1"/>
      <c r="B673" s="3"/>
      <c r="C673" s="1"/>
      <c r="D673" s="1"/>
    </row>
    <row r="674" spans="1:4" ht="15.75" x14ac:dyDescent="0.25">
      <c r="A674" s="1"/>
      <c r="B674" s="3"/>
      <c r="C674" s="1"/>
      <c r="D674" s="1"/>
    </row>
    <row r="675" spans="1:4" ht="15.75" x14ac:dyDescent="0.25">
      <c r="A675" s="1"/>
      <c r="B675" s="3"/>
      <c r="C675" s="1"/>
      <c r="D675" s="1"/>
    </row>
    <row r="676" spans="1:4" ht="15.75" x14ac:dyDescent="0.25">
      <c r="A676" s="1"/>
      <c r="B676" s="3"/>
      <c r="C676" s="1"/>
      <c r="D676" s="1"/>
    </row>
    <row r="677" spans="1:4" ht="15.75" x14ac:dyDescent="0.25">
      <c r="A677" s="1"/>
      <c r="B677" s="3"/>
      <c r="C677" s="1"/>
      <c r="D677" s="1"/>
    </row>
    <row r="678" spans="1:4" ht="15.75" x14ac:dyDescent="0.25">
      <c r="A678" s="1"/>
      <c r="B678" s="3"/>
      <c r="C678" s="1"/>
      <c r="D678" s="1"/>
    </row>
    <row r="679" spans="1:4" ht="15.75" x14ac:dyDescent="0.25">
      <c r="A679" s="1"/>
      <c r="B679" s="3"/>
      <c r="C679" s="1"/>
      <c r="D679" s="1"/>
    </row>
    <row r="680" spans="1:4" ht="15.75" x14ac:dyDescent="0.25">
      <c r="A680" s="1"/>
      <c r="B680" s="3"/>
      <c r="C680" s="1"/>
      <c r="D680" s="1"/>
    </row>
    <row r="681" spans="1:4" ht="15.75" x14ac:dyDescent="0.25">
      <c r="A681" s="1"/>
      <c r="B681" s="3"/>
      <c r="C681" s="1"/>
      <c r="D681" s="1"/>
    </row>
    <row r="682" spans="1:4" ht="15.75" x14ac:dyDescent="0.25">
      <c r="A682" s="1"/>
      <c r="B682" s="3"/>
      <c r="C682" s="1"/>
      <c r="D682" s="1"/>
    </row>
    <row r="683" spans="1:4" ht="15.75" x14ac:dyDescent="0.25">
      <c r="A683" s="1"/>
      <c r="B683" s="3"/>
      <c r="C683" s="1"/>
      <c r="D683" s="1"/>
    </row>
    <row r="684" spans="1:4" ht="15.75" x14ac:dyDescent="0.25">
      <c r="A684" s="1"/>
      <c r="B684" s="3"/>
      <c r="C684" s="1"/>
      <c r="D684" s="1"/>
    </row>
    <row r="685" spans="1:4" ht="15.75" x14ac:dyDescent="0.25">
      <c r="A685" s="1"/>
      <c r="B685" s="3"/>
      <c r="C685" s="1"/>
      <c r="D685" s="1"/>
    </row>
    <row r="686" spans="1:4" ht="15.75" x14ac:dyDescent="0.25">
      <c r="A686" s="1"/>
      <c r="B686" s="3"/>
      <c r="C686" s="1"/>
      <c r="D686" s="1"/>
    </row>
    <row r="687" spans="1:4" ht="15.75" x14ac:dyDescent="0.25">
      <c r="A687" s="1"/>
      <c r="B687" s="3"/>
      <c r="C687" s="1"/>
      <c r="D687" s="1"/>
    </row>
    <row r="688" spans="1:4" ht="15.75" x14ac:dyDescent="0.25">
      <c r="A688" s="1"/>
      <c r="B688" s="3"/>
      <c r="C688" s="1"/>
      <c r="D688" s="1"/>
    </row>
    <row r="689" spans="1:4" ht="15.75" x14ac:dyDescent="0.25">
      <c r="A689" s="1"/>
      <c r="B689" s="3"/>
      <c r="C689" s="1"/>
      <c r="D689" s="1"/>
    </row>
    <row r="690" spans="1:4" ht="15.75" x14ac:dyDescent="0.25">
      <c r="A690" s="1"/>
      <c r="B690" s="3"/>
      <c r="C690" s="1"/>
      <c r="D690" s="1"/>
    </row>
    <row r="691" spans="1:4" ht="15.75" x14ac:dyDescent="0.25">
      <c r="A691" s="1"/>
      <c r="B691" s="3"/>
      <c r="C691" s="1"/>
      <c r="D691" s="1"/>
    </row>
    <row r="692" spans="1:4" ht="15.75" x14ac:dyDescent="0.25">
      <c r="A692" s="1"/>
      <c r="B692" s="3"/>
      <c r="C692" s="1"/>
      <c r="D692" s="1"/>
    </row>
    <row r="693" spans="1:4" ht="15.75" x14ac:dyDescent="0.25">
      <c r="A693" s="1"/>
      <c r="B693" s="3"/>
      <c r="C693" s="1"/>
      <c r="D693" s="1"/>
    </row>
    <row r="694" spans="1:4" ht="15.75" x14ac:dyDescent="0.25">
      <c r="A694" s="1"/>
      <c r="B694" s="3"/>
      <c r="C694" s="1"/>
      <c r="D694" s="1"/>
    </row>
    <row r="695" spans="1:4" ht="15.75" x14ac:dyDescent="0.25">
      <c r="A695" s="1"/>
      <c r="B695" s="3"/>
      <c r="C695" s="1"/>
      <c r="D695" s="1"/>
    </row>
    <row r="696" spans="1:4" ht="15.75" x14ac:dyDescent="0.25">
      <c r="A696" s="1"/>
      <c r="B696" s="3"/>
      <c r="C696" s="1"/>
      <c r="D696" s="1"/>
    </row>
    <row r="697" spans="1:4" ht="15.75" x14ac:dyDescent="0.25">
      <c r="A697" s="1"/>
      <c r="B697" s="3"/>
      <c r="C697" s="1"/>
      <c r="D697" s="1"/>
    </row>
    <row r="698" spans="1:4" ht="15.75" x14ac:dyDescent="0.25">
      <c r="A698" s="1"/>
      <c r="B698" s="3"/>
      <c r="C698" s="1"/>
      <c r="D698" s="1"/>
    </row>
    <row r="699" spans="1:4" ht="15.75" x14ac:dyDescent="0.25">
      <c r="A699" s="1"/>
      <c r="B699" s="3"/>
      <c r="C699" s="1"/>
      <c r="D699" s="1"/>
    </row>
    <row r="700" spans="1:4" ht="15.75" x14ac:dyDescent="0.25">
      <c r="A700" s="1"/>
      <c r="B700" s="3"/>
      <c r="C700" s="1"/>
      <c r="D700" s="1"/>
    </row>
    <row r="701" spans="1:4" ht="15.75" x14ac:dyDescent="0.25">
      <c r="A701" s="1"/>
      <c r="B701" s="3"/>
      <c r="C701" s="1"/>
      <c r="D701" s="1"/>
    </row>
    <row r="702" spans="1:4" ht="15.75" x14ac:dyDescent="0.25">
      <c r="A702" s="1"/>
      <c r="B702" s="3"/>
      <c r="C702" s="1"/>
      <c r="D702" s="1"/>
    </row>
    <row r="703" spans="1:4" ht="15.75" x14ac:dyDescent="0.25">
      <c r="A703" s="1"/>
      <c r="B703" s="3"/>
      <c r="C703" s="1"/>
      <c r="D703" s="1"/>
    </row>
    <row r="704" spans="1:4" ht="15.75" x14ac:dyDescent="0.25">
      <c r="A704" s="1"/>
      <c r="B704" s="3"/>
      <c r="C704" s="1"/>
      <c r="D704" s="1"/>
    </row>
    <row r="705" spans="1:4" ht="15.75" x14ac:dyDescent="0.25">
      <c r="A705" s="1"/>
      <c r="B705" s="3"/>
      <c r="C705" s="1"/>
      <c r="D705" s="1"/>
    </row>
    <row r="706" spans="1:4" ht="15.75" x14ac:dyDescent="0.25">
      <c r="A706" s="1"/>
      <c r="B706" s="3"/>
      <c r="C706" s="1"/>
      <c r="D706" s="1"/>
    </row>
    <row r="707" spans="1:4" ht="15.75" x14ac:dyDescent="0.25">
      <c r="A707" s="1"/>
      <c r="B707" s="3"/>
      <c r="C707" s="1"/>
      <c r="D707" s="1"/>
    </row>
    <row r="708" spans="1:4" ht="15.75" x14ac:dyDescent="0.25">
      <c r="A708" s="1"/>
      <c r="B708" s="3"/>
      <c r="C708" s="1"/>
      <c r="D708" s="1"/>
    </row>
    <row r="709" spans="1:4" ht="15.75" x14ac:dyDescent="0.25">
      <c r="A709" s="1"/>
      <c r="B709" s="3"/>
      <c r="C709" s="1"/>
      <c r="D709" s="1"/>
    </row>
    <row r="710" spans="1:4" ht="15.75" x14ac:dyDescent="0.25">
      <c r="A710" s="1"/>
      <c r="B710" s="3"/>
      <c r="C710" s="1"/>
      <c r="D710" s="1"/>
    </row>
    <row r="711" spans="1:4" ht="15.75" x14ac:dyDescent="0.25">
      <c r="A711" s="1"/>
      <c r="B711" s="3"/>
      <c r="C711" s="1"/>
      <c r="D711" s="1"/>
    </row>
    <row r="712" spans="1:4" ht="15.75" x14ac:dyDescent="0.25">
      <c r="A712" s="1"/>
      <c r="B712" s="3"/>
      <c r="C712" s="1"/>
      <c r="D712" s="1"/>
    </row>
    <row r="713" spans="1:4" ht="15.75" x14ac:dyDescent="0.25">
      <c r="A713" s="1"/>
      <c r="B713" s="3"/>
      <c r="C713" s="1"/>
      <c r="D713" s="1"/>
    </row>
    <row r="714" spans="1:4" ht="15.75" x14ac:dyDescent="0.25">
      <c r="A714" s="1"/>
      <c r="B714" s="3"/>
      <c r="C714" s="1"/>
      <c r="D714" s="1"/>
    </row>
    <row r="715" spans="1:4" ht="15.75" x14ac:dyDescent="0.25">
      <c r="A715" s="1"/>
      <c r="B715" s="3"/>
      <c r="C715" s="1"/>
      <c r="D715" s="1"/>
    </row>
    <row r="716" spans="1:4" ht="15.75" x14ac:dyDescent="0.25">
      <c r="A716" s="1"/>
      <c r="B716" s="3"/>
      <c r="C716" s="1"/>
      <c r="D716" s="1"/>
    </row>
    <row r="717" spans="1:4" ht="15.75" x14ac:dyDescent="0.25">
      <c r="A717" s="1"/>
      <c r="B717" s="3"/>
      <c r="C717" s="1"/>
      <c r="D717" s="1"/>
    </row>
    <row r="718" spans="1:4" ht="15.75" x14ac:dyDescent="0.25">
      <c r="A718" s="1"/>
      <c r="B718" s="3"/>
      <c r="C718" s="1"/>
      <c r="D718" s="1"/>
    </row>
    <row r="719" spans="1:4" ht="15.75" x14ac:dyDescent="0.25">
      <c r="A719" s="1"/>
      <c r="B719" s="3"/>
      <c r="C719" s="1"/>
      <c r="D719" s="1"/>
    </row>
    <row r="720" spans="1:4" ht="15.75" x14ac:dyDescent="0.25">
      <c r="A720" s="1"/>
      <c r="B720" s="3"/>
      <c r="C720" s="1"/>
      <c r="D720" s="1"/>
    </row>
    <row r="721" spans="1:4" ht="15.75" x14ac:dyDescent="0.25">
      <c r="A721" s="1"/>
      <c r="B721" s="3"/>
      <c r="C721" s="1"/>
      <c r="D721" s="1"/>
    </row>
    <row r="722" spans="1:4" ht="15.75" x14ac:dyDescent="0.25">
      <c r="A722" s="1"/>
      <c r="B722" s="3"/>
      <c r="C722" s="1"/>
      <c r="D722" s="1"/>
    </row>
    <row r="723" spans="1:4" ht="15.75" x14ac:dyDescent="0.25">
      <c r="A723" s="1"/>
      <c r="B723" s="3"/>
      <c r="C723" s="1"/>
      <c r="D723" s="1"/>
    </row>
    <row r="724" spans="1:4" ht="15.75" x14ac:dyDescent="0.25">
      <c r="A724" s="1"/>
      <c r="B724" s="3"/>
      <c r="C724" s="1"/>
      <c r="D724" s="1"/>
    </row>
    <row r="725" spans="1:4" ht="15.75" x14ac:dyDescent="0.25">
      <c r="A725" s="1"/>
      <c r="B725" s="3"/>
      <c r="C725" s="1"/>
      <c r="D725" s="1"/>
    </row>
    <row r="726" spans="1:4" ht="15.75" x14ac:dyDescent="0.25">
      <c r="A726" s="1"/>
      <c r="B726" s="3"/>
      <c r="C726" s="1"/>
      <c r="D726" s="1"/>
    </row>
    <row r="727" spans="1:4" ht="15.75" x14ac:dyDescent="0.25">
      <c r="A727" s="1"/>
      <c r="B727" s="3"/>
      <c r="C727" s="1"/>
      <c r="D727" s="1"/>
    </row>
    <row r="728" spans="1:4" ht="15.75" x14ac:dyDescent="0.25">
      <c r="A728" s="1"/>
      <c r="B728" s="3"/>
      <c r="C728" s="1"/>
      <c r="D728" s="1"/>
    </row>
    <row r="729" spans="1:4" ht="15.75" x14ac:dyDescent="0.25">
      <c r="A729" s="1"/>
      <c r="B729" s="3"/>
      <c r="C729" s="1"/>
      <c r="D729" s="1"/>
    </row>
    <row r="730" spans="1:4" ht="15.75" x14ac:dyDescent="0.25">
      <c r="A730" s="1"/>
      <c r="B730" s="3"/>
      <c r="C730" s="1"/>
      <c r="D730" s="1"/>
    </row>
    <row r="731" spans="1:4" ht="15.75" x14ac:dyDescent="0.25">
      <c r="A731" s="1"/>
      <c r="B731" s="3"/>
      <c r="C731" s="1"/>
      <c r="D731" s="1"/>
    </row>
    <row r="732" spans="1:4" ht="15.75" x14ac:dyDescent="0.25">
      <c r="A732" s="1"/>
      <c r="B732" s="3"/>
      <c r="C732" s="1"/>
      <c r="D732" s="1"/>
    </row>
    <row r="733" spans="1:4" ht="15.75" x14ac:dyDescent="0.25">
      <c r="A733" s="1"/>
      <c r="B733" s="3"/>
      <c r="C733" s="1"/>
      <c r="D733" s="1"/>
    </row>
    <row r="734" spans="1:4" ht="15.75" x14ac:dyDescent="0.25">
      <c r="A734" s="1"/>
      <c r="B734" s="3"/>
      <c r="C734" s="1"/>
      <c r="D734" s="1"/>
    </row>
    <row r="735" spans="1:4" ht="15.75" x14ac:dyDescent="0.25">
      <c r="A735" s="1"/>
      <c r="B735" s="3"/>
      <c r="C735" s="1"/>
      <c r="D735" s="1"/>
    </row>
    <row r="736" spans="1:4" ht="15.75" x14ac:dyDescent="0.25">
      <c r="A736" s="1"/>
      <c r="B736" s="3"/>
      <c r="C736" s="1"/>
      <c r="D736" s="1"/>
    </row>
    <row r="737" spans="1:4" ht="15.75" x14ac:dyDescent="0.25">
      <c r="A737" s="1"/>
      <c r="B737" s="3"/>
      <c r="C737" s="1"/>
      <c r="D737" s="1"/>
    </row>
    <row r="738" spans="1:4" ht="15.75" x14ac:dyDescent="0.25">
      <c r="A738" s="1"/>
      <c r="B738" s="3"/>
      <c r="C738" s="1"/>
      <c r="D738" s="1"/>
    </row>
    <row r="739" spans="1:4" ht="15.75" x14ac:dyDescent="0.25">
      <c r="A739" s="1"/>
      <c r="B739" s="3"/>
      <c r="C739" s="1"/>
      <c r="D739" s="1"/>
    </row>
    <row r="740" spans="1:4" ht="15.75" x14ac:dyDescent="0.25">
      <c r="A740" s="1"/>
      <c r="B740" s="3"/>
      <c r="C740" s="1"/>
      <c r="D740" s="1"/>
    </row>
    <row r="741" spans="1:4" ht="15.75" x14ac:dyDescent="0.25">
      <c r="A741" s="1"/>
      <c r="B741" s="3"/>
      <c r="C741" s="1"/>
      <c r="D741" s="1"/>
    </row>
    <row r="742" spans="1:4" ht="15.75" x14ac:dyDescent="0.25">
      <c r="A742" s="1"/>
      <c r="B742" s="3"/>
      <c r="C742" s="1"/>
      <c r="D742" s="1"/>
    </row>
    <row r="743" spans="1:4" ht="15.75" x14ac:dyDescent="0.25">
      <c r="A743" s="1"/>
      <c r="B743" s="3"/>
      <c r="C743" s="1"/>
      <c r="D743" s="1"/>
    </row>
    <row r="744" spans="1:4" ht="15.75" x14ac:dyDescent="0.25">
      <c r="A744" s="1"/>
      <c r="B744" s="3"/>
      <c r="C744" s="1"/>
      <c r="D744" s="1"/>
    </row>
    <row r="745" spans="1:4" ht="15.75" x14ac:dyDescent="0.25">
      <c r="A745" s="1"/>
      <c r="B745" s="3"/>
      <c r="C745" s="1"/>
      <c r="D745" s="1"/>
    </row>
    <row r="746" spans="1:4" ht="15.75" x14ac:dyDescent="0.25">
      <c r="A746" s="1"/>
      <c r="B746" s="3"/>
      <c r="C746" s="1"/>
      <c r="D746" s="1"/>
    </row>
    <row r="747" spans="1:4" ht="15.75" x14ac:dyDescent="0.25">
      <c r="A747" s="1"/>
      <c r="B747" s="3"/>
      <c r="C747" s="1"/>
      <c r="D747" s="1"/>
    </row>
    <row r="748" spans="1:4" ht="15.75" x14ac:dyDescent="0.25">
      <c r="A748" s="1"/>
      <c r="B748" s="3"/>
      <c r="C748" s="1"/>
      <c r="D748" s="1"/>
    </row>
    <row r="749" spans="1:4" ht="15.75" x14ac:dyDescent="0.25">
      <c r="A749" s="1"/>
      <c r="B749" s="3"/>
      <c r="C749" s="1"/>
      <c r="D749" s="1"/>
    </row>
    <row r="750" spans="1:4" ht="15.75" x14ac:dyDescent="0.25">
      <c r="A750" s="1"/>
      <c r="B750" s="3"/>
      <c r="C750" s="1"/>
      <c r="D750" s="1"/>
    </row>
    <row r="751" spans="1:4" ht="15.75" x14ac:dyDescent="0.25">
      <c r="A751" s="1"/>
      <c r="B751" s="3"/>
      <c r="C751" s="1"/>
      <c r="D751" s="1"/>
    </row>
    <row r="752" spans="1:4" ht="15.75" x14ac:dyDescent="0.25">
      <c r="A752" s="1"/>
      <c r="B752" s="3"/>
      <c r="C752" s="1"/>
      <c r="D752" s="1"/>
    </row>
    <row r="753" spans="1:4" ht="15.75" x14ac:dyDescent="0.25">
      <c r="A753" s="1"/>
      <c r="B753" s="3"/>
      <c r="C753" s="1"/>
      <c r="D753" s="1"/>
    </row>
    <row r="754" spans="1:4" ht="15.75" x14ac:dyDescent="0.25">
      <c r="A754" s="1"/>
      <c r="B754" s="3"/>
      <c r="C754" s="1"/>
      <c r="D754" s="1"/>
    </row>
    <row r="755" spans="1:4" ht="15.75" x14ac:dyDescent="0.25">
      <c r="A755" s="1"/>
      <c r="B755" s="3"/>
      <c r="C755" s="1"/>
      <c r="D755" s="1"/>
    </row>
    <row r="756" spans="1:4" ht="15.75" x14ac:dyDescent="0.25">
      <c r="A756" s="1"/>
      <c r="B756" s="3"/>
      <c r="C756" s="1"/>
      <c r="D756" s="1"/>
    </row>
    <row r="757" spans="1:4" ht="15.75" x14ac:dyDescent="0.25">
      <c r="A757" s="1"/>
      <c r="B757" s="3"/>
      <c r="C757" s="1"/>
      <c r="D757" s="1"/>
    </row>
    <row r="758" spans="1:4" ht="15.75" x14ac:dyDescent="0.25">
      <c r="A758" s="1"/>
      <c r="B758" s="3"/>
      <c r="C758" s="1"/>
      <c r="D758" s="1"/>
    </row>
    <row r="759" spans="1:4" ht="15.75" x14ac:dyDescent="0.25">
      <c r="A759" s="1"/>
      <c r="B759" s="3"/>
      <c r="C759" s="1"/>
      <c r="D759" s="1"/>
    </row>
    <row r="760" spans="1:4" ht="15.75" x14ac:dyDescent="0.25">
      <c r="A760" s="1"/>
      <c r="B760" s="3"/>
      <c r="C760" s="1"/>
      <c r="D760" s="1"/>
    </row>
    <row r="761" spans="1:4" ht="15.75" x14ac:dyDescent="0.25">
      <c r="A761" s="1"/>
      <c r="B761" s="3"/>
      <c r="C761" s="1"/>
      <c r="D761" s="1"/>
    </row>
    <row r="762" spans="1:4" ht="15.75" x14ac:dyDescent="0.25">
      <c r="A762" s="1"/>
      <c r="B762" s="3"/>
      <c r="C762" s="1"/>
      <c r="D762" s="1"/>
    </row>
    <row r="763" spans="1:4" ht="15.75" x14ac:dyDescent="0.25">
      <c r="A763" s="1"/>
      <c r="B763" s="3"/>
      <c r="C763" s="1"/>
      <c r="D763" s="1"/>
    </row>
    <row r="764" spans="1:4" ht="15.75" x14ac:dyDescent="0.25">
      <c r="A764" s="1"/>
      <c r="B764" s="3"/>
      <c r="C764" s="1"/>
      <c r="D764" s="1"/>
    </row>
    <row r="765" spans="1:4" ht="15.75" x14ac:dyDescent="0.25">
      <c r="A765" s="1"/>
      <c r="B765" s="3"/>
      <c r="C765" s="1"/>
      <c r="D765" s="1"/>
    </row>
    <row r="766" spans="1:4" ht="15.75" x14ac:dyDescent="0.25">
      <c r="A766" s="1"/>
      <c r="B766" s="3"/>
      <c r="C766" s="1"/>
      <c r="D766" s="1"/>
    </row>
    <row r="767" spans="1:4" ht="15.75" x14ac:dyDescent="0.25">
      <c r="A767" s="1"/>
      <c r="B767" s="3"/>
      <c r="C767" s="1"/>
      <c r="D767" s="1"/>
    </row>
    <row r="768" spans="1:4" ht="15.75" x14ac:dyDescent="0.25">
      <c r="A768" s="1"/>
      <c r="B768" s="3"/>
      <c r="C768" s="1"/>
      <c r="D768" s="1"/>
    </row>
    <row r="769" spans="1:4" ht="15.75" x14ac:dyDescent="0.25">
      <c r="A769" s="1"/>
      <c r="B769" s="3"/>
      <c r="C769" s="1"/>
      <c r="D769" s="1"/>
    </row>
    <row r="770" spans="1:4" ht="15.75" x14ac:dyDescent="0.25">
      <c r="A770" s="1"/>
      <c r="B770" s="3"/>
      <c r="C770" s="1"/>
      <c r="D770" s="1"/>
    </row>
    <row r="771" spans="1:4" ht="15.75" x14ac:dyDescent="0.25">
      <c r="A771" s="1"/>
      <c r="B771" s="3"/>
      <c r="C771" s="1"/>
      <c r="D771" s="1"/>
    </row>
    <row r="772" spans="1:4" ht="15.75" x14ac:dyDescent="0.25">
      <c r="A772" s="1"/>
      <c r="B772" s="3"/>
      <c r="C772" s="1"/>
      <c r="D772" s="1"/>
    </row>
    <row r="773" spans="1:4" ht="15.75" x14ac:dyDescent="0.25">
      <c r="A773" s="1"/>
      <c r="B773" s="3"/>
      <c r="C773" s="1"/>
      <c r="D773" s="1"/>
    </row>
    <row r="774" spans="1:4" ht="15.75" x14ac:dyDescent="0.25">
      <c r="A774" s="1"/>
      <c r="B774" s="3"/>
      <c r="C774" s="1"/>
      <c r="D774" s="1"/>
    </row>
    <row r="775" spans="1:4" ht="15.75" x14ac:dyDescent="0.25">
      <c r="A775" s="1"/>
      <c r="B775" s="3"/>
      <c r="C775" s="1"/>
      <c r="D775" s="1"/>
    </row>
    <row r="776" spans="1:4" ht="15.75" x14ac:dyDescent="0.25">
      <c r="A776" s="1"/>
      <c r="B776" s="3"/>
      <c r="C776" s="1"/>
      <c r="D776" s="1"/>
    </row>
    <row r="777" spans="1:4" ht="15.75" x14ac:dyDescent="0.25">
      <c r="A777" s="1"/>
      <c r="B777" s="3"/>
      <c r="C777" s="1"/>
      <c r="D777" s="1"/>
    </row>
    <row r="778" spans="1:4" ht="15.75" x14ac:dyDescent="0.25">
      <c r="A778" s="1"/>
      <c r="B778" s="3"/>
      <c r="C778" s="1"/>
      <c r="D778" s="1"/>
    </row>
    <row r="779" spans="1:4" ht="15.75" x14ac:dyDescent="0.25">
      <c r="A779" s="1"/>
      <c r="B779" s="3"/>
      <c r="C779" s="1"/>
      <c r="D779" s="1"/>
    </row>
    <row r="780" spans="1:4" ht="15.75" x14ac:dyDescent="0.25">
      <c r="A780" s="1"/>
      <c r="B780" s="3"/>
      <c r="C780" s="1"/>
      <c r="D780" s="1"/>
    </row>
    <row r="781" spans="1:4" ht="15.75" x14ac:dyDescent="0.25">
      <c r="A781" s="1"/>
      <c r="B781" s="3"/>
      <c r="C781" s="1"/>
      <c r="D781" s="1"/>
    </row>
    <row r="782" spans="1:4" ht="15.75" x14ac:dyDescent="0.25">
      <c r="A782" s="1"/>
      <c r="B782" s="3"/>
      <c r="C782" s="1"/>
      <c r="D782" s="1"/>
    </row>
    <row r="783" spans="1:4" ht="15.75" x14ac:dyDescent="0.25">
      <c r="A783" s="1"/>
      <c r="B783" s="3"/>
      <c r="C783" s="1"/>
      <c r="D783" s="1"/>
    </row>
    <row r="784" spans="1:4" ht="15.75" x14ac:dyDescent="0.25">
      <c r="A784" s="1"/>
      <c r="B784" s="3"/>
      <c r="C784" s="1"/>
      <c r="D784" s="1"/>
    </row>
    <row r="785" spans="1:4" ht="15.75" x14ac:dyDescent="0.25">
      <c r="A785" s="1"/>
      <c r="B785" s="3"/>
      <c r="C785" s="1"/>
      <c r="D785" s="1"/>
    </row>
    <row r="786" spans="1:4" ht="15.75" x14ac:dyDescent="0.25">
      <c r="A786" s="1"/>
      <c r="B786" s="3"/>
      <c r="C786" s="1"/>
      <c r="D786" s="1"/>
    </row>
    <row r="787" spans="1:4" ht="15.75" x14ac:dyDescent="0.25">
      <c r="A787" s="1"/>
      <c r="B787" s="3"/>
      <c r="C787" s="1"/>
      <c r="D787" s="1"/>
    </row>
    <row r="788" spans="1:4" ht="15.75" x14ac:dyDescent="0.25">
      <c r="A788" s="1"/>
      <c r="B788" s="3"/>
      <c r="C788" s="1"/>
      <c r="D788" s="1"/>
    </row>
    <row r="789" spans="1:4" ht="15.75" x14ac:dyDescent="0.25">
      <c r="A789" s="1"/>
      <c r="B789" s="3"/>
      <c r="C789" s="1"/>
      <c r="D789" s="1"/>
    </row>
    <row r="790" spans="1:4" ht="15.75" x14ac:dyDescent="0.25">
      <c r="A790" s="1"/>
      <c r="B790" s="3"/>
      <c r="C790" s="1"/>
      <c r="D790" s="1"/>
    </row>
    <row r="791" spans="1:4" ht="15.75" x14ac:dyDescent="0.25">
      <c r="A791" s="1"/>
      <c r="B791" s="3"/>
      <c r="C791" s="1"/>
      <c r="D791" s="1"/>
    </row>
    <row r="792" spans="1:4" ht="15.75" x14ac:dyDescent="0.25">
      <c r="A792" s="1"/>
      <c r="B792" s="3"/>
      <c r="C792" s="1"/>
      <c r="D792" s="1"/>
    </row>
    <row r="793" spans="1:4" ht="15.75" x14ac:dyDescent="0.25">
      <c r="A793" s="1"/>
      <c r="B793" s="3"/>
      <c r="C793" s="1"/>
      <c r="D793" s="1"/>
    </row>
    <row r="794" spans="1:4" ht="15.75" x14ac:dyDescent="0.25">
      <c r="A794" s="1"/>
      <c r="B794" s="3"/>
      <c r="C794" s="1"/>
      <c r="D794" s="1"/>
    </row>
    <row r="795" spans="1:4" ht="15.75" x14ac:dyDescent="0.25">
      <c r="A795" s="1"/>
      <c r="B795" s="3"/>
      <c r="C795" s="1"/>
      <c r="D795" s="1"/>
    </row>
    <row r="796" spans="1:4" ht="15.75" x14ac:dyDescent="0.25">
      <c r="A796" s="1"/>
      <c r="B796" s="3"/>
      <c r="C796" s="1"/>
      <c r="D796" s="1"/>
    </row>
    <row r="797" spans="1:4" ht="15.75" x14ac:dyDescent="0.25">
      <c r="A797" s="1"/>
      <c r="B797" s="3"/>
      <c r="C797" s="1"/>
      <c r="D797" s="1"/>
    </row>
    <row r="798" spans="1:4" ht="15.75" x14ac:dyDescent="0.25">
      <c r="A798" s="1"/>
      <c r="B798" s="3"/>
      <c r="C798" s="1"/>
      <c r="D798" s="1"/>
    </row>
    <row r="799" spans="1:4" ht="15.75" x14ac:dyDescent="0.25">
      <c r="A799" s="1"/>
      <c r="B799" s="3"/>
      <c r="C799" s="1"/>
      <c r="D799" s="1"/>
    </row>
    <row r="800" spans="1:4" ht="15.75" x14ac:dyDescent="0.25">
      <c r="A800" s="1"/>
      <c r="B800" s="3"/>
      <c r="C800" s="1"/>
      <c r="D800" s="1"/>
    </row>
    <row r="801" spans="1:4" ht="15.75" x14ac:dyDescent="0.25">
      <c r="A801" s="1"/>
      <c r="B801" s="3"/>
      <c r="C801" s="1"/>
      <c r="D801" s="1"/>
    </row>
    <row r="802" spans="1:4" ht="15.75" x14ac:dyDescent="0.25">
      <c r="A802" s="1"/>
      <c r="B802" s="3"/>
      <c r="C802" s="1"/>
      <c r="D802" s="1"/>
    </row>
    <row r="803" spans="1:4" ht="15.75" x14ac:dyDescent="0.25">
      <c r="A803" s="1"/>
      <c r="B803" s="3"/>
      <c r="C803" s="1"/>
      <c r="D803" s="1"/>
    </row>
    <row r="804" spans="1:4" ht="15.75" x14ac:dyDescent="0.25">
      <c r="A804" s="1"/>
      <c r="B804" s="3"/>
      <c r="C804" s="1"/>
      <c r="D804" s="1"/>
    </row>
    <row r="805" spans="1:4" ht="15.75" x14ac:dyDescent="0.25">
      <c r="A805" s="1"/>
      <c r="B805" s="3"/>
      <c r="C805" s="1"/>
      <c r="D805" s="1"/>
    </row>
    <row r="806" spans="1:4" ht="15.75" x14ac:dyDescent="0.25">
      <c r="A806" s="1"/>
      <c r="B806" s="3"/>
      <c r="C806" s="1"/>
      <c r="D806" s="1"/>
    </row>
    <row r="807" spans="1:4" ht="15.75" x14ac:dyDescent="0.25">
      <c r="A807" s="1"/>
      <c r="B807" s="3"/>
      <c r="C807" s="1"/>
      <c r="D807" s="1"/>
    </row>
    <row r="808" spans="1:4" ht="15.75" x14ac:dyDescent="0.25">
      <c r="A808" s="1"/>
      <c r="B808" s="3"/>
      <c r="C808" s="1"/>
      <c r="D808" s="1"/>
    </row>
    <row r="809" spans="1:4" ht="15.75" x14ac:dyDescent="0.25">
      <c r="A809" s="1"/>
      <c r="B809" s="3"/>
      <c r="C809" s="1"/>
      <c r="D809" s="1"/>
    </row>
    <row r="810" spans="1:4" ht="15.75" x14ac:dyDescent="0.25">
      <c r="A810" s="1"/>
      <c r="B810" s="3"/>
      <c r="C810" s="1"/>
      <c r="D810" s="1"/>
    </row>
    <row r="811" spans="1:4" ht="15.75" x14ac:dyDescent="0.25">
      <c r="A811" s="1"/>
      <c r="B811" s="3"/>
      <c r="C811" s="1"/>
      <c r="D811" s="1"/>
    </row>
    <row r="812" spans="1:4" ht="15.75" x14ac:dyDescent="0.25">
      <c r="A812" s="1"/>
      <c r="B812" s="3"/>
      <c r="C812" s="1"/>
      <c r="D812" s="1"/>
    </row>
    <row r="813" spans="1:4" ht="15.75" x14ac:dyDescent="0.25">
      <c r="A813" s="1"/>
      <c r="B813" s="3"/>
      <c r="C813" s="1"/>
      <c r="D813" s="1"/>
    </row>
    <row r="814" spans="1:4" ht="15.75" x14ac:dyDescent="0.25">
      <c r="A814" s="1"/>
      <c r="B814" s="3"/>
      <c r="C814" s="1"/>
      <c r="D814" s="1"/>
    </row>
    <row r="815" spans="1:4" ht="15.75" x14ac:dyDescent="0.25">
      <c r="A815" s="1"/>
      <c r="B815" s="3"/>
      <c r="C815" s="1"/>
      <c r="D815" s="1"/>
    </row>
    <row r="816" spans="1:4" ht="15.75" x14ac:dyDescent="0.25">
      <c r="A816" s="1"/>
      <c r="B816" s="3"/>
      <c r="C816" s="1"/>
      <c r="D816" s="1"/>
    </row>
    <row r="817" spans="1:4" ht="15.75" x14ac:dyDescent="0.25">
      <c r="A817" s="1"/>
      <c r="B817" s="3"/>
      <c r="C817" s="1"/>
      <c r="D817" s="1"/>
    </row>
    <row r="818" spans="1:4" ht="15.75" x14ac:dyDescent="0.25">
      <c r="A818" s="1"/>
      <c r="B818" s="3"/>
      <c r="C818" s="1"/>
      <c r="D818" s="1"/>
    </row>
    <row r="819" spans="1:4" ht="15.75" x14ac:dyDescent="0.25">
      <c r="A819" s="1"/>
      <c r="B819" s="3"/>
      <c r="C819" s="1"/>
      <c r="D819" s="1"/>
    </row>
    <row r="820" spans="1:4" ht="15.75" x14ac:dyDescent="0.25">
      <c r="A820" s="1"/>
      <c r="B820" s="3"/>
      <c r="C820" s="1"/>
      <c r="D820" s="1"/>
    </row>
    <row r="821" spans="1:4" ht="15.75" x14ac:dyDescent="0.25">
      <c r="A821" s="1"/>
      <c r="B821" s="3"/>
      <c r="C821" s="1"/>
      <c r="D821" s="1"/>
    </row>
    <row r="822" spans="1:4" ht="15.75" x14ac:dyDescent="0.25">
      <c r="A822" s="1"/>
      <c r="B822" s="3"/>
      <c r="C822" s="1"/>
      <c r="D822" s="1"/>
    </row>
    <row r="823" spans="1:4" ht="15.75" x14ac:dyDescent="0.25">
      <c r="A823" s="1"/>
      <c r="B823" s="3"/>
      <c r="C823" s="1"/>
      <c r="D823" s="1"/>
    </row>
    <row r="824" spans="1:4" ht="15.75" x14ac:dyDescent="0.25">
      <c r="A824" s="1"/>
      <c r="B824" s="3"/>
      <c r="C824" s="1"/>
      <c r="D824" s="1"/>
    </row>
    <row r="825" spans="1:4" ht="15.75" x14ac:dyDescent="0.25">
      <c r="A825" s="1"/>
      <c r="B825" s="3"/>
      <c r="C825" s="1"/>
      <c r="D825" s="1"/>
    </row>
    <row r="826" spans="1:4" ht="15.75" x14ac:dyDescent="0.25">
      <c r="A826" s="1"/>
      <c r="B826" s="3"/>
      <c r="C826" s="1"/>
      <c r="D826" s="1"/>
    </row>
    <row r="827" spans="1:4" ht="15.75" x14ac:dyDescent="0.25">
      <c r="A827" s="1"/>
      <c r="B827" s="3"/>
      <c r="C827" s="1"/>
      <c r="D827" s="1"/>
    </row>
    <row r="828" spans="1:4" ht="15.75" x14ac:dyDescent="0.25">
      <c r="A828" s="1"/>
      <c r="B828" s="3"/>
      <c r="C828" s="1"/>
      <c r="D828" s="1"/>
    </row>
    <row r="829" spans="1:4" ht="15.75" x14ac:dyDescent="0.25">
      <c r="A829" s="1"/>
      <c r="B829" s="3"/>
      <c r="C829" s="1"/>
      <c r="D829" s="1"/>
    </row>
    <row r="830" spans="1:4" ht="15.75" x14ac:dyDescent="0.25">
      <c r="A830" s="1"/>
      <c r="B830" s="3"/>
      <c r="C830" s="1"/>
      <c r="D830" s="1"/>
    </row>
    <row r="831" spans="1:4" ht="15.75" x14ac:dyDescent="0.25">
      <c r="A831" s="1"/>
      <c r="B831" s="3"/>
      <c r="C831" s="1"/>
      <c r="D831" s="1"/>
    </row>
    <row r="832" spans="1:4" ht="15.75" x14ac:dyDescent="0.25">
      <c r="A832" s="1"/>
      <c r="B832" s="3"/>
      <c r="C832" s="1"/>
      <c r="D832" s="1"/>
    </row>
    <row r="833" spans="1:4" ht="15.75" x14ac:dyDescent="0.25">
      <c r="A833" s="1"/>
      <c r="B833" s="3"/>
      <c r="C833" s="1"/>
      <c r="D833" s="1"/>
    </row>
    <row r="834" spans="1:4" ht="15.75" x14ac:dyDescent="0.25">
      <c r="A834" s="1"/>
      <c r="B834" s="3"/>
      <c r="C834" s="1"/>
      <c r="D834" s="1"/>
    </row>
    <row r="835" spans="1:4" ht="15.75" x14ac:dyDescent="0.25">
      <c r="A835" s="1"/>
      <c r="B835" s="3"/>
      <c r="C835" s="1"/>
      <c r="D835" s="1"/>
    </row>
    <row r="836" spans="1:4" ht="15.75" x14ac:dyDescent="0.25">
      <c r="A836" s="1"/>
      <c r="B836" s="3"/>
      <c r="C836" s="1"/>
      <c r="D836" s="1"/>
    </row>
    <row r="837" spans="1:4" ht="15.75" x14ac:dyDescent="0.25">
      <c r="A837" s="1"/>
      <c r="B837" s="3"/>
      <c r="C837" s="1"/>
      <c r="D837" s="1"/>
    </row>
    <row r="838" spans="1:4" ht="15.75" x14ac:dyDescent="0.25">
      <c r="A838" s="1"/>
      <c r="B838" s="3"/>
      <c r="C838" s="1"/>
      <c r="D838" s="1"/>
    </row>
    <row r="839" spans="1:4" ht="15.75" x14ac:dyDescent="0.25">
      <c r="A839" s="1"/>
      <c r="B839" s="3"/>
      <c r="C839" s="1"/>
      <c r="D839" s="1"/>
    </row>
    <row r="840" spans="1:4" ht="15.75" x14ac:dyDescent="0.25">
      <c r="A840" s="1"/>
      <c r="B840" s="3"/>
      <c r="C840" s="1"/>
      <c r="D840" s="1"/>
    </row>
    <row r="841" spans="1:4" ht="15.75" x14ac:dyDescent="0.25">
      <c r="A841" s="1"/>
      <c r="B841" s="3"/>
      <c r="C841" s="1"/>
      <c r="D841" s="1"/>
    </row>
    <row r="842" spans="1:4" ht="15.75" x14ac:dyDescent="0.25">
      <c r="A842" s="1"/>
      <c r="B842" s="3"/>
      <c r="C842" s="1"/>
      <c r="D842" s="1"/>
    </row>
    <row r="843" spans="1:4" ht="15.75" x14ac:dyDescent="0.25">
      <c r="A843" s="1"/>
      <c r="B843" s="3"/>
      <c r="C843" s="1"/>
      <c r="D843" s="1"/>
    </row>
    <row r="844" spans="1:4" ht="15.75" x14ac:dyDescent="0.25">
      <c r="A844" s="1"/>
      <c r="B844" s="3"/>
      <c r="C844" s="1"/>
      <c r="D844" s="1"/>
    </row>
    <row r="845" spans="1:4" ht="15.75" x14ac:dyDescent="0.25">
      <c r="A845" s="1"/>
      <c r="B845" s="3"/>
      <c r="C845" s="1"/>
      <c r="D845" s="1"/>
    </row>
    <row r="846" spans="1:4" ht="15.75" x14ac:dyDescent="0.25">
      <c r="A846" s="1"/>
      <c r="B846" s="3"/>
      <c r="C846" s="1"/>
      <c r="D846" s="1"/>
    </row>
    <row r="847" spans="1:4" ht="15.75" x14ac:dyDescent="0.25">
      <c r="A847" s="1"/>
      <c r="B847" s="3"/>
      <c r="C847" s="1"/>
      <c r="D847" s="1"/>
    </row>
    <row r="848" spans="1:4" ht="15.75" x14ac:dyDescent="0.25">
      <c r="A848" s="1"/>
      <c r="B848" s="3"/>
      <c r="C848" s="1"/>
      <c r="D848" s="1"/>
    </row>
    <row r="849" spans="1:4" ht="15.75" x14ac:dyDescent="0.25">
      <c r="A849" s="1"/>
      <c r="B849" s="3"/>
      <c r="C849" s="1"/>
      <c r="D849" s="1"/>
    </row>
    <row r="850" spans="1:4" ht="15.75" x14ac:dyDescent="0.25">
      <c r="A850" s="1"/>
      <c r="B850" s="3"/>
      <c r="C850" s="1"/>
      <c r="D850" s="1"/>
    </row>
    <row r="851" spans="1:4" ht="15.75" x14ac:dyDescent="0.25">
      <c r="A851" s="1"/>
      <c r="B851" s="3"/>
      <c r="C851" s="1"/>
      <c r="D851" s="1"/>
    </row>
    <row r="852" spans="1:4" ht="15.75" x14ac:dyDescent="0.25">
      <c r="A852" s="1"/>
      <c r="B852" s="3"/>
      <c r="C852" s="1"/>
      <c r="D852" s="1"/>
    </row>
    <row r="853" spans="1:4" ht="15.75" x14ac:dyDescent="0.25">
      <c r="A853" s="1"/>
      <c r="B853" s="3"/>
      <c r="C853" s="1"/>
      <c r="D853" s="1"/>
    </row>
    <row r="854" spans="1:4" ht="15.75" x14ac:dyDescent="0.25">
      <c r="A854" s="1"/>
      <c r="B854" s="3"/>
      <c r="C854" s="1"/>
      <c r="D854" s="1"/>
    </row>
    <row r="855" spans="1:4" ht="15.75" x14ac:dyDescent="0.25">
      <c r="A855" s="1"/>
      <c r="B855" s="3"/>
      <c r="C855" s="1"/>
      <c r="D855" s="1"/>
    </row>
    <row r="856" spans="1:4" ht="15.75" x14ac:dyDescent="0.25">
      <c r="A856" s="1"/>
      <c r="B856" s="3"/>
      <c r="C856" s="1"/>
      <c r="D856" s="1"/>
    </row>
    <row r="857" spans="1:4" ht="15.75" x14ac:dyDescent="0.25">
      <c r="A857" s="1"/>
      <c r="B857" s="3"/>
      <c r="C857" s="1"/>
      <c r="D857" s="1"/>
    </row>
    <row r="858" spans="1:4" ht="15.75" x14ac:dyDescent="0.25">
      <c r="A858" s="1"/>
      <c r="B858" s="3"/>
      <c r="C858" s="1"/>
      <c r="D858" s="1"/>
    </row>
    <row r="859" spans="1:4" ht="15.75" x14ac:dyDescent="0.25">
      <c r="A859" s="1"/>
      <c r="B859" s="3"/>
      <c r="C859" s="1"/>
      <c r="D859" s="1"/>
    </row>
    <row r="860" spans="1:4" ht="15.75" x14ac:dyDescent="0.25">
      <c r="A860" s="1"/>
      <c r="B860" s="3"/>
      <c r="C860" s="1"/>
      <c r="D860" s="1"/>
    </row>
    <row r="861" spans="1:4" ht="15.75" x14ac:dyDescent="0.25">
      <c r="A861" s="1"/>
      <c r="B861" s="3"/>
      <c r="C861" s="1"/>
      <c r="D861" s="1"/>
    </row>
    <row r="862" spans="1:4" ht="15.75" x14ac:dyDescent="0.25">
      <c r="A862" s="1"/>
      <c r="B862" s="3"/>
      <c r="C862" s="1"/>
      <c r="D862" s="1"/>
    </row>
    <row r="863" spans="1:4" ht="15.75" x14ac:dyDescent="0.25">
      <c r="A863" s="1"/>
      <c r="B863" s="3"/>
      <c r="C863" s="1"/>
      <c r="D863" s="1"/>
    </row>
    <row r="864" spans="1:4" ht="15.75" x14ac:dyDescent="0.25">
      <c r="A864" s="1"/>
      <c r="B864" s="3"/>
      <c r="C864" s="1"/>
      <c r="D864" s="1"/>
    </row>
    <row r="865" spans="1:4" ht="15.75" x14ac:dyDescent="0.25">
      <c r="A865" s="1"/>
      <c r="B865" s="3"/>
      <c r="C865" s="1"/>
      <c r="D865" s="1"/>
    </row>
    <row r="866" spans="1:4" ht="15.75" x14ac:dyDescent="0.25">
      <c r="A866" s="1"/>
      <c r="B866" s="3"/>
      <c r="C866" s="1"/>
      <c r="D866" s="1"/>
    </row>
    <row r="867" spans="1:4" ht="15.75" x14ac:dyDescent="0.25">
      <c r="A867" s="1"/>
      <c r="B867" s="3"/>
      <c r="C867" s="1"/>
      <c r="D867" s="1"/>
    </row>
    <row r="868" spans="1:4" ht="15.75" x14ac:dyDescent="0.25">
      <c r="A868" s="1"/>
      <c r="B868" s="3"/>
      <c r="C868" s="1"/>
      <c r="D868" s="1"/>
    </row>
    <row r="869" spans="1:4" ht="15.75" x14ac:dyDescent="0.25">
      <c r="A869" s="1"/>
      <c r="B869" s="3"/>
      <c r="C869" s="1"/>
      <c r="D869" s="1"/>
    </row>
    <row r="870" spans="1:4" ht="15.75" x14ac:dyDescent="0.25">
      <c r="A870" s="1"/>
      <c r="B870" s="3"/>
      <c r="C870" s="1"/>
      <c r="D870" s="1"/>
    </row>
    <row r="871" spans="1:4" ht="15.75" x14ac:dyDescent="0.25">
      <c r="A871" s="1"/>
      <c r="B871" s="3"/>
      <c r="C871" s="1"/>
      <c r="D871" s="1"/>
    </row>
    <row r="872" spans="1:4" ht="15.75" x14ac:dyDescent="0.25">
      <c r="A872" s="1"/>
      <c r="B872" s="3"/>
      <c r="C872" s="1"/>
      <c r="D872" s="1"/>
    </row>
    <row r="873" spans="1:4" ht="15.75" x14ac:dyDescent="0.25">
      <c r="A873" s="1"/>
      <c r="B873" s="3"/>
      <c r="C873" s="1"/>
      <c r="D873" s="1"/>
    </row>
    <row r="874" spans="1:4" ht="15.75" x14ac:dyDescent="0.25">
      <c r="A874" s="1"/>
      <c r="B874" s="3"/>
      <c r="C874" s="1"/>
      <c r="D874" s="1"/>
    </row>
    <row r="875" spans="1:4" ht="15.75" x14ac:dyDescent="0.25">
      <c r="A875" s="1"/>
      <c r="B875" s="3"/>
      <c r="C875" s="1"/>
      <c r="D875" s="1"/>
    </row>
    <row r="876" spans="1:4" ht="15.75" x14ac:dyDescent="0.25">
      <c r="A876" s="1"/>
      <c r="B876" s="3"/>
      <c r="C876" s="1"/>
      <c r="D876" s="1"/>
    </row>
    <row r="877" spans="1:4" ht="15.75" x14ac:dyDescent="0.25">
      <c r="A877" s="1"/>
      <c r="B877" s="3"/>
      <c r="C877" s="1"/>
      <c r="D877" s="1"/>
    </row>
    <row r="878" spans="1:4" ht="15.75" x14ac:dyDescent="0.25">
      <c r="A878" s="1"/>
      <c r="B878" s="3"/>
      <c r="C878" s="1"/>
      <c r="D878" s="1"/>
    </row>
    <row r="879" spans="1:4" ht="15.75" x14ac:dyDescent="0.25">
      <c r="A879" s="1"/>
      <c r="B879" s="3"/>
      <c r="C879" s="1"/>
      <c r="D879" s="1"/>
    </row>
    <row r="880" spans="1:4" ht="15.75" x14ac:dyDescent="0.25">
      <c r="A880" s="1"/>
      <c r="B880" s="3"/>
      <c r="C880" s="1"/>
      <c r="D880" s="1"/>
    </row>
    <row r="881" spans="1:4" ht="15.75" x14ac:dyDescent="0.25">
      <c r="A881" s="1"/>
      <c r="B881" s="3"/>
      <c r="C881" s="1"/>
      <c r="D881" s="1"/>
    </row>
    <row r="882" spans="1:4" ht="15.75" x14ac:dyDescent="0.25">
      <c r="A882" s="1"/>
      <c r="B882" s="3"/>
      <c r="C882" s="1"/>
      <c r="D882" s="1"/>
    </row>
    <row r="883" spans="1:4" ht="15.75" x14ac:dyDescent="0.25">
      <c r="A883" s="1"/>
      <c r="B883" s="3"/>
      <c r="C883" s="1"/>
      <c r="D883" s="1"/>
    </row>
    <row r="884" spans="1:4" ht="15.75" x14ac:dyDescent="0.25">
      <c r="A884" s="1"/>
      <c r="B884" s="3"/>
      <c r="C884" s="1"/>
      <c r="D884" s="1"/>
    </row>
    <row r="885" spans="1:4" ht="15.75" x14ac:dyDescent="0.25">
      <c r="A885" s="1"/>
      <c r="B885" s="3"/>
      <c r="C885" s="1"/>
      <c r="D885" s="1"/>
    </row>
    <row r="886" spans="1:4" ht="15.75" x14ac:dyDescent="0.25">
      <c r="A886" s="1"/>
      <c r="B886" s="3"/>
      <c r="C886" s="1"/>
      <c r="D886" s="1"/>
    </row>
    <row r="887" spans="1:4" ht="15.75" x14ac:dyDescent="0.25">
      <c r="A887" s="1"/>
      <c r="B887" s="3"/>
      <c r="C887" s="1"/>
      <c r="D887" s="1"/>
    </row>
    <row r="888" spans="1:4" ht="15.75" x14ac:dyDescent="0.25">
      <c r="A888" s="1"/>
      <c r="B888" s="3"/>
      <c r="C888" s="1"/>
      <c r="D888" s="1"/>
    </row>
    <row r="889" spans="1:4" ht="15.75" x14ac:dyDescent="0.25">
      <c r="A889" s="1"/>
      <c r="B889" s="3"/>
      <c r="C889" s="1"/>
      <c r="D889" s="1"/>
    </row>
    <row r="890" spans="1:4" ht="15.75" x14ac:dyDescent="0.25">
      <c r="A890" s="1"/>
      <c r="B890" s="3"/>
      <c r="C890" s="1"/>
      <c r="D890" s="1"/>
    </row>
    <row r="891" spans="1:4" ht="15.75" x14ac:dyDescent="0.25">
      <c r="A891" s="1"/>
      <c r="B891" s="3"/>
      <c r="C891" s="1"/>
      <c r="D891" s="1"/>
    </row>
    <row r="892" spans="1:4" ht="15.75" x14ac:dyDescent="0.25">
      <c r="A892" s="1"/>
      <c r="B892" s="3"/>
      <c r="C892" s="1"/>
      <c r="D892" s="1"/>
    </row>
    <row r="893" spans="1:4" ht="15.75" x14ac:dyDescent="0.25">
      <c r="A893" s="1"/>
      <c r="B893" s="3"/>
      <c r="C893" s="1"/>
      <c r="D893" s="1"/>
    </row>
    <row r="894" spans="1:4" ht="15.75" x14ac:dyDescent="0.25">
      <c r="A894" s="1"/>
      <c r="B894" s="3"/>
      <c r="C894" s="1"/>
      <c r="D894" s="1"/>
    </row>
    <row r="895" spans="1:4" ht="15.75" x14ac:dyDescent="0.25">
      <c r="A895" s="1"/>
      <c r="B895" s="3"/>
      <c r="C895" s="1"/>
      <c r="D895" s="1"/>
    </row>
    <row r="896" spans="1:4" ht="15.75" x14ac:dyDescent="0.25">
      <c r="A896" s="1"/>
      <c r="B896" s="3"/>
      <c r="C896" s="1"/>
      <c r="D896" s="1"/>
    </row>
    <row r="897" spans="1:4" ht="15.75" x14ac:dyDescent="0.25">
      <c r="A897" s="1"/>
      <c r="B897" s="3"/>
      <c r="C897" s="1"/>
      <c r="D897" s="1"/>
    </row>
    <row r="898" spans="1:4" ht="15.75" x14ac:dyDescent="0.25">
      <c r="A898" s="1"/>
      <c r="B898" s="3"/>
      <c r="C898" s="1"/>
      <c r="D898" s="1"/>
    </row>
    <row r="899" spans="1:4" ht="15.75" x14ac:dyDescent="0.25">
      <c r="A899" s="1"/>
      <c r="B899" s="3"/>
      <c r="C899" s="1"/>
      <c r="D899" s="1"/>
    </row>
    <row r="900" spans="1:4" ht="15.75" x14ac:dyDescent="0.25">
      <c r="A900" s="1"/>
      <c r="B900" s="3"/>
      <c r="C900" s="1"/>
      <c r="D900" s="1"/>
    </row>
    <row r="901" spans="1:4" ht="15.75" x14ac:dyDescent="0.25">
      <c r="A901" s="1"/>
      <c r="B901" s="3"/>
      <c r="C901" s="1"/>
      <c r="D901" s="1"/>
    </row>
    <row r="902" spans="1:4" ht="15.75" x14ac:dyDescent="0.25">
      <c r="A902" s="1"/>
      <c r="B902" s="3"/>
      <c r="C902" s="1"/>
      <c r="D902" s="1"/>
    </row>
    <row r="903" spans="1:4" ht="15.75" x14ac:dyDescent="0.25">
      <c r="A903" s="1"/>
      <c r="B903" s="3"/>
      <c r="C903" s="1"/>
      <c r="D903" s="1"/>
    </row>
    <row r="904" spans="1:4" ht="15.75" x14ac:dyDescent="0.25">
      <c r="A904" s="1"/>
      <c r="B904" s="3"/>
      <c r="C904" s="1"/>
      <c r="D904" s="1"/>
    </row>
    <row r="905" spans="1:4" ht="15.75" x14ac:dyDescent="0.25">
      <c r="A905" s="1"/>
      <c r="B905" s="3"/>
      <c r="C905" s="1"/>
      <c r="D905" s="1"/>
    </row>
    <row r="906" spans="1:4" ht="15.75" x14ac:dyDescent="0.25">
      <c r="A906" s="1"/>
      <c r="B906" s="3"/>
      <c r="C906" s="1"/>
      <c r="D906" s="1"/>
    </row>
    <row r="907" spans="1:4" ht="15.75" x14ac:dyDescent="0.25">
      <c r="A907" s="1"/>
      <c r="B907" s="3"/>
      <c r="C907" s="1"/>
      <c r="D907" s="1"/>
    </row>
    <row r="908" spans="1:4" ht="15.75" x14ac:dyDescent="0.25">
      <c r="A908" s="1"/>
      <c r="B908" s="3"/>
      <c r="C908" s="1"/>
      <c r="D908" s="1"/>
    </row>
    <row r="909" spans="1:4" ht="15.75" x14ac:dyDescent="0.25">
      <c r="A909" s="1"/>
      <c r="B909" s="3"/>
      <c r="C909" s="1"/>
      <c r="D909" s="1"/>
    </row>
    <row r="910" spans="1:4" ht="15.75" x14ac:dyDescent="0.25">
      <c r="A910" s="1"/>
      <c r="B910" s="3"/>
      <c r="C910" s="1"/>
      <c r="D910" s="1"/>
    </row>
    <row r="911" spans="1:4" ht="15.75" x14ac:dyDescent="0.25">
      <c r="A911" s="1"/>
      <c r="B911" s="3"/>
      <c r="C911" s="1"/>
      <c r="D911" s="1"/>
    </row>
    <row r="912" spans="1:4" ht="15.75" x14ac:dyDescent="0.25">
      <c r="A912" s="1"/>
      <c r="B912" s="3"/>
      <c r="C912" s="1"/>
      <c r="D912" s="1"/>
    </row>
    <row r="913" spans="1:4" ht="15.75" x14ac:dyDescent="0.25">
      <c r="A913" s="1"/>
      <c r="B913" s="3"/>
      <c r="C913" s="1"/>
      <c r="D913" s="1"/>
    </row>
    <row r="914" spans="1:4" ht="15.75" x14ac:dyDescent="0.25">
      <c r="A914" s="1"/>
      <c r="B914" s="3"/>
      <c r="C914" s="1"/>
      <c r="D914" s="1"/>
    </row>
    <row r="915" spans="1:4" ht="15.75" x14ac:dyDescent="0.25">
      <c r="A915" s="1"/>
      <c r="B915" s="3"/>
      <c r="C915" s="1"/>
      <c r="D915" s="1"/>
    </row>
    <row r="916" spans="1:4" ht="15.75" x14ac:dyDescent="0.25">
      <c r="A916" s="1"/>
      <c r="B916" s="3"/>
      <c r="C916" s="1"/>
      <c r="D916" s="1"/>
    </row>
    <row r="917" spans="1:4" ht="15.75" x14ac:dyDescent="0.25">
      <c r="A917" s="1"/>
      <c r="B917" s="3"/>
      <c r="C917" s="1"/>
      <c r="D917" s="1"/>
    </row>
    <row r="918" spans="1:4" ht="15.75" x14ac:dyDescent="0.25">
      <c r="A918" s="1"/>
      <c r="B918" s="3"/>
      <c r="C918" s="1"/>
      <c r="D918" s="1"/>
    </row>
    <row r="919" spans="1:4" ht="15.75" x14ac:dyDescent="0.25">
      <c r="A919" s="1"/>
      <c r="B919" s="3"/>
      <c r="C919" s="1"/>
      <c r="D919" s="1"/>
    </row>
    <row r="920" spans="1:4" ht="15.75" x14ac:dyDescent="0.25">
      <c r="A920" s="1"/>
      <c r="B920" s="3"/>
      <c r="C920" s="1"/>
      <c r="D920" s="1"/>
    </row>
    <row r="921" spans="1:4" ht="15.75" x14ac:dyDescent="0.25">
      <c r="A921" s="1"/>
      <c r="B921" s="3"/>
      <c r="C921" s="1"/>
      <c r="D921" s="1"/>
    </row>
    <row r="922" spans="1:4" ht="15.75" x14ac:dyDescent="0.25">
      <c r="A922" s="1"/>
      <c r="B922" s="3"/>
      <c r="C922" s="1"/>
      <c r="D922" s="1"/>
    </row>
    <row r="923" spans="1:4" ht="15.75" x14ac:dyDescent="0.25">
      <c r="A923" s="1"/>
      <c r="B923" s="3"/>
      <c r="C923" s="1"/>
      <c r="D923" s="1"/>
    </row>
    <row r="924" spans="1:4" ht="15.75" x14ac:dyDescent="0.25">
      <c r="A924" s="1"/>
      <c r="B924" s="3"/>
      <c r="C924" s="1"/>
      <c r="D924" s="1"/>
    </row>
    <row r="925" spans="1:4" ht="15.75" x14ac:dyDescent="0.25">
      <c r="A925" s="1"/>
      <c r="B925" s="3"/>
      <c r="C925" s="1"/>
      <c r="D925" s="1"/>
    </row>
    <row r="926" spans="1:4" ht="15.75" x14ac:dyDescent="0.25">
      <c r="A926" s="1"/>
      <c r="B926" s="3"/>
      <c r="C926" s="1"/>
      <c r="D926" s="1"/>
    </row>
    <row r="927" spans="1:4" ht="15.75" x14ac:dyDescent="0.25">
      <c r="A927" s="1"/>
      <c r="B927" s="3"/>
      <c r="C927" s="1"/>
      <c r="D927" s="1"/>
    </row>
    <row r="928" spans="1:4" ht="15.75" x14ac:dyDescent="0.25">
      <c r="A928" s="1"/>
      <c r="B928" s="3"/>
      <c r="C928" s="1"/>
      <c r="D928" s="1"/>
    </row>
    <row r="929" spans="1:4" ht="15.75" x14ac:dyDescent="0.25">
      <c r="A929" s="1"/>
      <c r="B929" s="3"/>
      <c r="C929" s="1"/>
      <c r="D929" s="1"/>
    </row>
    <row r="930" spans="1:4" ht="15.75" x14ac:dyDescent="0.25">
      <c r="A930" s="1"/>
      <c r="B930" s="3"/>
      <c r="C930" s="1"/>
      <c r="D930" s="1"/>
    </row>
    <row r="931" spans="1:4" ht="15.75" x14ac:dyDescent="0.25">
      <c r="A931" s="1"/>
      <c r="B931" s="3"/>
      <c r="C931" s="1"/>
      <c r="D931" s="1"/>
    </row>
    <row r="932" spans="1:4" ht="15.75" x14ac:dyDescent="0.25">
      <c r="A932" s="1"/>
      <c r="B932" s="3"/>
      <c r="C932" s="1"/>
      <c r="D932" s="1"/>
    </row>
    <row r="933" spans="1:4" ht="15.75" x14ac:dyDescent="0.25">
      <c r="A933" s="1"/>
      <c r="B933" s="3"/>
      <c r="C933" s="1"/>
      <c r="D933" s="1"/>
    </row>
    <row r="934" spans="1:4" ht="15.75" x14ac:dyDescent="0.25">
      <c r="A934" s="1"/>
      <c r="B934" s="3"/>
      <c r="C934" s="1"/>
      <c r="D934" s="1"/>
    </row>
    <row r="935" spans="1:4" ht="15.75" x14ac:dyDescent="0.25">
      <c r="A935" s="1"/>
      <c r="B935" s="3"/>
      <c r="C935" s="1"/>
      <c r="D935" s="1"/>
    </row>
    <row r="936" spans="1:4" ht="15.75" x14ac:dyDescent="0.25">
      <c r="A936" s="1"/>
      <c r="B936" s="3"/>
      <c r="C936" s="1"/>
      <c r="D936" s="1"/>
    </row>
    <row r="937" spans="1:4" ht="15.75" x14ac:dyDescent="0.25">
      <c r="A937" s="1"/>
      <c r="B937" s="3"/>
      <c r="C937" s="1"/>
      <c r="D937" s="1"/>
    </row>
    <row r="938" spans="1:4" ht="15.75" x14ac:dyDescent="0.25">
      <c r="A938" s="1"/>
      <c r="B938" s="3"/>
      <c r="C938" s="1"/>
      <c r="D938" s="1"/>
    </row>
    <row r="939" spans="1:4" ht="15.75" x14ac:dyDescent="0.25">
      <c r="A939" s="1"/>
      <c r="B939" s="3"/>
      <c r="C939" s="1"/>
      <c r="D939" s="1"/>
    </row>
    <row r="940" spans="1:4" ht="15.75" x14ac:dyDescent="0.25">
      <c r="A940" s="1"/>
      <c r="B940" s="3"/>
      <c r="C940" s="1"/>
      <c r="D940" s="1"/>
    </row>
    <row r="941" spans="1:4" ht="15.75" x14ac:dyDescent="0.25">
      <c r="A941" s="1"/>
      <c r="B941" s="3"/>
      <c r="C941" s="1"/>
      <c r="D941" s="1"/>
    </row>
    <row r="942" spans="1:4" ht="15.75" x14ac:dyDescent="0.25">
      <c r="A942" s="1"/>
      <c r="B942" s="3"/>
      <c r="C942" s="1"/>
      <c r="D942" s="1"/>
    </row>
    <row r="943" spans="1:4" ht="15.75" x14ac:dyDescent="0.25">
      <c r="A943" s="1"/>
      <c r="B943" s="3"/>
      <c r="C943" s="1"/>
      <c r="D943" s="1"/>
    </row>
    <row r="944" spans="1:4" ht="15.75" x14ac:dyDescent="0.25">
      <c r="A944" s="1"/>
      <c r="B944" s="3"/>
      <c r="C944" s="1"/>
      <c r="D944" s="1"/>
    </row>
    <row r="945" spans="1:4" ht="15.75" x14ac:dyDescent="0.25">
      <c r="A945" s="1"/>
      <c r="B945" s="3"/>
      <c r="C945" s="1"/>
      <c r="D945" s="1"/>
    </row>
    <row r="946" spans="1:4" ht="15.75" x14ac:dyDescent="0.25">
      <c r="A946" s="1"/>
      <c r="B946" s="3"/>
      <c r="C946" s="1"/>
      <c r="D946" s="1"/>
    </row>
    <row r="947" spans="1:4" ht="15.75" x14ac:dyDescent="0.25">
      <c r="A947" s="1"/>
      <c r="B947" s="3"/>
      <c r="C947" s="1"/>
      <c r="D947" s="1"/>
    </row>
    <row r="948" spans="1:4" ht="15.75" x14ac:dyDescent="0.25">
      <c r="A948" s="1"/>
      <c r="B948" s="3"/>
      <c r="C948" s="1"/>
      <c r="D948" s="1"/>
    </row>
    <row r="949" spans="1:4" ht="15.75" x14ac:dyDescent="0.25">
      <c r="A949" s="1"/>
      <c r="B949" s="3"/>
      <c r="C949" s="1"/>
      <c r="D949" s="1"/>
    </row>
    <row r="950" spans="1:4" ht="15.75" x14ac:dyDescent="0.25">
      <c r="A950" s="1"/>
      <c r="B950" s="3"/>
      <c r="C950" s="1"/>
      <c r="D950" s="1"/>
    </row>
    <row r="951" spans="1:4" ht="15.75" x14ac:dyDescent="0.25">
      <c r="A951" s="1"/>
      <c r="B951" s="3"/>
      <c r="C951" s="1"/>
      <c r="D951" s="1"/>
    </row>
    <row r="952" spans="1:4" ht="15.75" x14ac:dyDescent="0.25">
      <c r="A952" s="1"/>
      <c r="B952" s="3"/>
      <c r="C952" s="1"/>
      <c r="D952" s="1"/>
    </row>
    <row r="953" spans="1:4" ht="15.75" x14ac:dyDescent="0.25">
      <c r="A953" s="1"/>
      <c r="B953" s="3"/>
      <c r="C953" s="1"/>
      <c r="D953" s="1"/>
    </row>
    <row r="954" spans="1:4" ht="15.75" x14ac:dyDescent="0.25">
      <c r="A954" s="1"/>
      <c r="B954" s="3"/>
      <c r="C954" s="1"/>
      <c r="D954" s="1"/>
    </row>
    <row r="955" spans="1:4" ht="15.75" x14ac:dyDescent="0.25">
      <c r="A955" s="1"/>
      <c r="B955" s="3"/>
      <c r="C955" s="1"/>
      <c r="D955" s="1"/>
    </row>
    <row r="956" spans="1:4" ht="15.75" x14ac:dyDescent="0.25">
      <c r="A956" s="1"/>
      <c r="B956" s="3"/>
      <c r="C956" s="1"/>
      <c r="D956" s="1"/>
    </row>
    <row r="957" spans="1:4" ht="15.75" x14ac:dyDescent="0.25">
      <c r="A957" s="1"/>
      <c r="B957" s="3"/>
      <c r="C957" s="1"/>
      <c r="D957" s="1"/>
    </row>
    <row r="958" spans="1:4" ht="15.75" x14ac:dyDescent="0.25">
      <c r="A958" s="1"/>
      <c r="B958" s="3"/>
      <c r="C958" s="1"/>
      <c r="D958" s="1"/>
    </row>
    <row r="959" spans="1:4" ht="15.75" x14ac:dyDescent="0.25">
      <c r="A959" s="1"/>
      <c r="B959" s="3"/>
      <c r="C959" s="1"/>
      <c r="D959" s="1"/>
    </row>
    <row r="960" spans="1:4" ht="15.75" x14ac:dyDescent="0.25">
      <c r="A960" s="1"/>
      <c r="B960" s="3"/>
      <c r="C960" s="1"/>
      <c r="D960" s="1"/>
    </row>
    <row r="961" spans="1:4" ht="15.75" x14ac:dyDescent="0.25">
      <c r="A961" s="1"/>
      <c r="B961" s="3"/>
      <c r="C961" s="1"/>
      <c r="D961" s="1"/>
    </row>
    <row r="962" spans="1:4" ht="15.75" x14ac:dyDescent="0.25">
      <c r="A962" s="1"/>
      <c r="B962" s="3"/>
      <c r="C962" s="1"/>
      <c r="D962" s="1"/>
    </row>
    <row r="963" spans="1:4" ht="15.75" x14ac:dyDescent="0.25">
      <c r="A963" s="1"/>
      <c r="B963" s="3"/>
      <c r="C963" s="1"/>
      <c r="D963" s="1"/>
    </row>
    <row r="964" spans="1:4" ht="15.75" x14ac:dyDescent="0.25">
      <c r="A964" s="1"/>
      <c r="B964" s="3"/>
      <c r="C964" s="1"/>
      <c r="D964" s="1"/>
    </row>
    <row r="965" spans="1:4" ht="15.75" x14ac:dyDescent="0.25">
      <c r="A965" s="1"/>
      <c r="B965" s="3"/>
      <c r="C965" s="1"/>
      <c r="D965" s="1"/>
    </row>
    <row r="966" spans="1:4" ht="15.75" x14ac:dyDescent="0.25">
      <c r="A966" s="1"/>
      <c r="B966" s="3"/>
      <c r="C966" s="1"/>
      <c r="D966" s="1"/>
    </row>
    <row r="967" spans="1:4" ht="15.75" x14ac:dyDescent="0.25">
      <c r="A967" s="1"/>
      <c r="B967" s="3"/>
      <c r="C967" s="1"/>
      <c r="D967" s="1"/>
    </row>
    <row r="968" spans="1:4" ht="15.75" x14ac:dyDescent="0.25">
      <c r="A968" s="1"/>
      <c r="B968" s="3"/>
      <c r="C968" s="1"/>
      <c r="D968" s="1"/>
    </row>
    <row r="969" spans="1:4" ht="15.75" x14ac:dyDescent="0.25">
      <c r="A969" s="1"/>
      <c r="B969" s="3"/>
      <c r="C969" s="1"/>
      <c r="D969" s="1"/>
    </row>
    <row r="970" spans="1:4" ht="15.75" x14ac:dyDescent="0.25">
      <c r="A970" s="1"/>
      <c r="B970" s="3"/>
      <c r="C970" s="1"/>
      <c r="D970" s="1"/>
    </row>
    <row r="971" spans="1:4" ht="15.75" x14ac:dyDescent="0.25">
      <c r="A971" s="1"/>
      <c r="B971" s="3"/>
      <c r="C971" s="1"/>
      <c r="D971" s="1"/>
    </row>
    <row r="972" spans="1:4" ht="15.75" x14ac:dyDescent="0.25">
      <c r="A972" s="1"/>
      <c r="B972" s="3"/>
      <c r="C972" s="1"/>
      <c r="D972" s="1"/>
    </row>
    <row r="973" spans="1:4" ht="15.75" x14ac:dyDescent="0.25">
      <c r="A973" s="1"/>
      <c r="B973" s="3"/>
      <c r="C973" s="1"/>
      <c r="D973" s="1"/>
    </row>
    <row r="974" spans="1:4" ht="15.75" x14ac:dyDescent="0.25">
      <c r="A974" s="1"/>
      <c r="B974" s="3"/>
      <c r="C974" s="1"/>
      <c r="D974" s="1"/>
    </row>
    <row r="975" spans="1:4" ht="15.75" x14ac:dyDescent="0.25">
      <c r="A975" s="1"/>
      <c r="B975" s="3"/>
      <c r="C975" s="1"/>
      <c r="D975" s="1"/>
    </row>
    <row r="976" spans="1:4" ht="15.75" x14ac:dyDescent="0.25">
      <c r="A976" s="1"/>
      <c r="B976" s="3"/>
      <c r="C976" s="1"/>
      <c r="D976" s="1"/>
    </row>
    <row r="977" spans="1:4" ht="15.75" x14ac:dyDescent="0.25">
      <c r="A977" s="1"/>
      <c r="B977" s="3"/>
      <c r="C977" s="1"/>
      <c r="D977" s="1"/>
    </row>
    <row r="978" spans="1:4" ht="15.75" x14ac:dyDescent="0.25">
      <c r="A978" s="1"/>
      <c r="B978" s="3"/>
      <c r="C978" s="1"/>
      <c r="D978" s="1"/>
    </row>
    <row r="979" spans="1:4" ht="15.75" x14ac:dyDescent="0.25">
      <c r="A979" s="1"/>
      <c r="B979" s="3"/>
      <c r="C979" s="1"/>
      <c r="D979" s="1"/>
    </row>
    <row r="980" spans="1:4" ht="15.75" x14ac:dyDescent="0.25">
      <c r="A980" s="1"/>
      <c r="B980" s="3"/>
      <c r="C980" s="1"/>
      <c r="D980" s="1"/>
    </row>
    <row r="981" spans="1:4" ht="15.75" x14ac:dyDescent="0.25">
      <c r="A981" s="1"/>
      <c r="B981" s="3"/>
      <c r="C981" s="1"/>
      <c r="D981" s="1"/>
    </row>
    <row r="982" spans="1:4" ht="15.75" x14ac:dyDescent="0.25">
      <c r="A982" s="1"/>
      <c r="B982" s="3"/>
      <c r="C982" s="1"/>
      <c r="D982" s="1"/>
    </row>
    <row r="983" spans="1:4" ht="15.75" x14ac:dyDescent="0.25">
      <c r="A983" s="1"/>
      <c r="B983" s="3"/>
      <c r="C983" s="1"/>
      <c r="D983" s="1"/>
    </row>
    <row r="984" spans="1:4" ht="15.75" x14ac:dyDescent="0.25">
      <c r="A984" s="1"/>
      <c r="B984" s="3"/>
      <c r="C984" s="1"/>
      <c r="D984" s="1"/>
    </row>
    <row r="985" spans="1:4" ht="15.75" x14ac:dyDescent="0.25">
      <c r="A985" s="1"/>
      <c r="B985" s="3"/>
      <c r="C985" s="1"/>
      <c r="D985" s="1"/>
    </row>
    <row r="986" spans="1:4" ht="15.75" x14ac:dyDescent="0.25">
      <c r="A986" s="1"/>
      <c r="B986" s="3"/>
      <c r="C986" s="1"/>
      <c r="D986" s="1"/>
    </row>
    <row r="987" spans="1:4" ht="15.75" x14ac:dyDescent="0.25">
      <c r="A987" s="1"/>
      <c r="B987" s="3"/>
      <c r="C987" s="1"/>
      <c r="D987" s="1"/>
    </row>
    <row r="988" spans="1:4" ht="15.75" x14ac:dyDescent="0.25">
      <c r="A988" s="1"/>
      <c r="B988" s="3"/>
      <c r="C988" s="1"/>
      <c r="D988" s="1"/>
    </row>
    <row r="989" spans="1:4" ht="15.75" x14ac:dyDescent="0.25">
      <c r="A989" s="1"/>
      <c r="B989" s="3"/>
      <c r="C989" s="1"/>
      <c r="D989" s="1"/>
    </row>
    <row r="990" spans="1:4" ht="15.75" x14ac:dyDescent="0.25">
      <c r="A990" s="1"/>
      <c r="B990" s="3"/>
      <c r="C990" s="1"/>
      <c r="D990" s="1"/>
    </row>
    <row r="991" spans="1:4" ht="15.75" x14ac:dyDescent="0.25">
      <c r="A991" s="1"/>
      <c r="B991" s="3"/>
      <c r="C991" s="1"/>
      <c r="D991" s="1"/>
    </row>
    <row r="992" spans="1:4" ht="15.75" x14ac:dyDescent="0.25">
      <c r="A992" s="1"/>
      <c r="B992" s="3"/>
      <c r="C992" s="1"/>
      <c r="D992" s="1"/>
    </row>
    <row r="993" spans="1:4" ht="15.75" x14ac:dyDescent="0.25">
      <c r="A993" s="1"/>
      <c r="B993" s="3"/>
      <c r="C993" s="1"/>
      <c r="D993" s="1"/>
    </row>
    <row r="994" spans="1:4" ht="15.75" x14ac:dyDescent="0.25">
      <c r="A994" s="1"/>
      <c r="B994" s="3"/>
      <c r="C994" s="1"/>
      <c r="D994" s="1"/>
    </row>
    <row r="995" spans="1:4" ht="15.75" x14ac:dyDescent="0.25">
      <c r="A995" s="1"/>
      <c r="B995" s="3"/>
      <c r="C995" s="1"/>
      <c r="D995" s="1"/>
    </row>
    <row r="996" spans="1:4" ht="15.75" x14ac:dyDescent="0.25">
      <c r="A996" s="1"/>
      <c r="B996" s="3"/>
      <c r="C996" s="1"/>
      <c r="D996" s="1"/>
    </row>
    <row r="997" spans="1:4" ht="15.75" x14ac:dyDescent="0.25">
      <c r="A997" s="1"/>
      <c r="B997" s="3"/>
      <c r="C997" s="1"/>
      <c r="D997" s="1"/>
    </row>
    <row r="998" spans="1:4" ht="15.75" x14ac:dyDescent="0.25">
      <c r="A998" s="1"/>
      <c r="B998" s="3"/>
      <c r="C998" s="1"/>
      <c r="D998" s="1"/>
    </row>
    <row r="999" spans="1:4" ht="15.75" x14ac:dyDescent="0.25">
      <c r="A999" s="1"/>
      <c r="B999" s="3"/>
      <c r="C999" s="1"/>
      <c r="D999" s="1"/>
    </row>
    <row r="1000" spans="1:4" ht="15.75" x14ac:dyDescent="0.25">
      <c r="A1000" s="1"/>
      <c r="B1000" s="3"/>
      <c r="C1000" s="1"/>
      <c r="D1000" s="1"/>
    </row>
    <row r="1001" spans="1:4" ht="15.75" x14ac:dyDescent="0.25">
      <c r="A1001" s="1"/>
      <c r="B1001" s="3"/>
      <c r="C1001" s="1"/>
      <c r="D1001" s="1"/>
    </row>
  </sheetData>
  <mergeCells count="2">
    <mergeCell ref="A2:C2"/>
    <mergeCell ref="A4:A9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zoomScale="85" zoomScaleNormal="85" workbookViewId="0">
      <selection activeCell="C3" sqref="C3"/>
    </sheetView>
  </sheetViews>
  <sheetFormatPr defaultColWidth="11.25" defaultRowHeight="15" customHeight="1" x14ac:dyDescent="0.25"/>
  <cols>
    <col min="2" max="2" width="23.75" customWidth="1"/>
    <col min="3" max="3" width="53.25" customWidth="1"/>
    <col min="4" max="4" width="62.625" customWidth="1"/>
  </cols>
  <sheetData>
    <row r="1" spans="1:4" ht="33.6" customHeight="1" x14ac:dyDescent="0.25"/>
    <row r="2" spans="1:4" ht="15.75" x14ac:dyDescent="0.25">
      <c r="A2" s="33" t="s">
        <v>0</v>
      </c>
      <c r="B2" s="34"/>
      <c r="C2" s="34"/>
      <c r="D2" s="1"/>
    </row>
    <row r="3" spans="1:4" ht="31.5" x14ac:dyDescent="0.25">
      <c r="A3" s="16" t="s">
        <v>1</v>
      </c>
      <c r="B3" s="17" t="s">
        <v>2</v>
      </c>
      <c r="C3" s="60" t="s">
        <v>4875</v>
      </c>
      <c r="D3" s="21" t="s">
        <v>4547</v>
      </c>
    </row>
    <row r="4" spans="1:4" ht="31.5" x14ac:dyDescent="0.25">
      <c r="A4" s="35" t="s">
        <v>3280</v>
      </c>
      <c r="B4" s="17">
        <v>601102910999</v>
      </c>
      <c r="C4" s="19" t="s">
        <v>3281</v>
      </c>
      <c r="D4" s="19" t="s">
        <v>3282</v>
      </c>
    </row>
    <row r="5" spans="1:4" ht="31.5" x14ac:dyDescent="0.25">
      <c r="A5" s="36"/>
      <c r="B5" s="17">
        <v>601102990999</v>
      </c>
      <c r="C5" s="19" t="s">
        <v>3283</v>
      </c>
      <c r="D5" s="19" t="s">
        <v>3284</v>
      </c>
    </row>
    <row r="6" spans="1:4" ht="15.75" x14ac:dyDescent="0.25">
      <c r="A6" s="36"/>
      <c r="B6" s="17">
        <v>702000000999</v>
      </c>
      <c r="C6" s="19" t="s">
        <v>3285</v>
      </c>
      <c r="D6" s="19" t="s">
        <v>3286</v>
      </c>
    </row>
    <row r="7" spans="1:4" ht="15.75" x14ac:dyDescent="0.25">
      <c r="A7" s="36"/>
      <c r="B7" s="17">
        <v>703101000999</v>
      </c>
      <c r="C7" s="19" t="s">
        <v>3287</v>
      </c>
      <c r="D7" s="19" t="s">
        <v>3288</v>
      </c>
    </row>
    <row r="8" spans="1:4" ht="15.75" x14ac:dyDescent="0.25">
      <c r="A8" s="36"/>
      <c r="B8" s="17">
        <v>703102000999</v>
      </c>
      <c r="C8" s="19" t="s">
        <v>3289</v>
      </c>
      <c r="D8" s="19" t="s">
        <v>3290</v>
      </c>
    </row>
    <row r="9" spans="1:4" ht="15.75" x14ac:dyDescent="0.25">
      <c r="A9" s="36"/>
      <c r="B9" s="17">
        <v>703201000101</v>
      </c>
      <c r="C9" s="19" t="s">
        <v>3291</v>
      </c>
      <c r="D9" s="19" t="s">
        <v>3292</v>
      </c>
    </row>
    <row r="10" spans="1:4" ht="15.75" x14ac:dyDescent="0.25">
      <c r="A10" s="36"/>
      <c r="B10" s="17">
        <v>703202000101</v>
      </c>
      <c r="C10" s="19" t="s">
        <v>3293</v>
      </c>
      <c r="D10" s="19" t="s">
        <v>3294</v>
      </c>
    </row>
    <row r="11" spans="1:4" ht="15.75" x14ac:dyDescent="0.25">
      <c r="A11" s="36"/>
      <c r="B11" s="17">
        <v>703202000102</v>
      </c>
      <c r="C11" s="19" t="s">
        <v>3295</v>
      </c>
      <c r="D11" s="19" t="s">
        <v>3296</v>
      </c>
    </row>
    <row r="12" spans="1:4" ht="15.75" x14ac:dyDescent="0.25">
      <c r="A12" s="36"/>
      <c r="B12" s="17">
        <v>703202000103</v>
      </c>
      <c r="C12" s="19" t="s">
        <v>3297</v>
      </c>
      <c r="D12" s="19" t="s">
        <v>3298</v>
      </c>
    </row>
    <row r="13" spans="1:4" ht="31.5" x14ac:dyDescent="0.25">
      <c r="A13" s="36"/>
      <c r="B13" s="17">
        <v>703209000999</v>
      </c>
      <c r="C13" s="19" t="s">
        <v>3299</v>
      </c>
      <c r="D13" s="19" t="s">
        <v>3300</v>
      </c>
    </row>
    <row r="14" spans="1:4" ht="15.75" x14ac:dyDescent="0.25">
      <c r="A14" s="36"/>
      <c r="B14" s="17">
        <v>703901000999</v>
      </c>
      <c r="C14" s="19" t="s">
        <v>3301</v>
      </c>
      <c r="D14" s="19" t="s">
        <v>3302</v>
      </c>
    </row>
    <row r="15" spans="1:4" ht="15.75" x14ac:dyDescent="0.25">
      <c r="A15" s="36"/>
      <c r="B15" s="17">
        <v>703902000999</v>
      </c>
      <c r="C15" s="19" t="s">
        <v>3303</v>
      </c>
      <c r="D15" s="19" t="s">
        <v>3304</v>
      </c>
    </row>
    <row r="16" spans="1:4" ht="15.75" x14ac:dyDescent="0.25">
      <c r="A16" s="36"/>
      <c r="B16" s="17">
        <v>703909000101</v>
      </c>
      <c r="C16" s="19" t="s">
        <v>3305</v>
      </c>
      <c r="D16" s="19" t="s">
        <v>3306</v>
      </c>
    </row>
    <row r="17" spans="1:4" ht="15.75" x14ac:dyDescent="0.25">
      <c r="A17" s="36"/>
      <c r="B17" s="17">
        <v>703909000102</v>
      </c>
      <c r="C17" s="19" t="s">
        <v>3307</v>
      </c>
      <c r="D17" s="19" t="s">
        <v>3308</v>
      </c>
    </row>
    <row r="18" spans="1:4" ht="31.5" x14ac:dyDescent="0.25">
      <c r="A18" s="36"/>
      <c r="B18" s="17">
        <v>703909000999</v>
      </c>
      <c r="C18" s="19" t="s">
        <v>3309</v>
      </c>
      <c r="D18" s="19" t="s">
        <v>3310</v>
      </c>
    </row>
    <row r="19" spans="1:4" ht="15.75" x14ac:dyDescent="0.25">
      <c r="A19" s="36"/>
      <c r="B19" s="17">
        <v>704101000999</v>
      </c>
      <c r="C19" s="19" t="s">
        <v>3311</v>
      </c>
      <c r="D19" s="19" t="s">
        <v>3312</v>
      </c>
    </row>
    <row r="20" spans="1:4" ht="15.75" x14ac:dyDescent="0.25">
      <c r="A20" s="36"/>
      <c r="B20" s="17">
        <v>704109010999</v>
      </c>
      <c r="C20" s="19" t="s">
        <v>3313</v>
      </c>
      <c r="D20" s="19" t="s">
        <v>3314</v>
      </c>
    </row>
    <row r="21" spans="1:4" ht="15.75" x14ac:dyDescent="0.25">
      <c r="A21" s="36"/>
      <c r="B21" s="17">
        <v>704109090999</v>
      </c>
      <c r="C21" s="19" t="s">
        <v>3315</v>
      </c>
      <c r="D21" s="19" t="s">
        <v>3312</v>
      </c>
    </row>
    <row r="22" spans="1:4" ht="15.75" x14ac:dyDescent="0.25">
      <c r="A22" s="36"/>
      <c r="B22" s="17">
        <v>704200000999</v>
      </c>
      <c r="C22" s="19" t="s">
        <v>3316</v>
      </c>
      <c r="D22" s="19" t="s">
        <v>3317</v>
      </c>
    </row>
    <row r="23" spans="1:4" ht="47.25" x14ac:dyDescent="0.25">
      <c r="A23" s="36"/>
      <c r="B23" s="17">
        <v>704901000999</v>
      </c>
      <c r="C23" s="19" t="s">
        <v>3318</v>
      </c>
      <c r="D23" s="19" t="s">
        <v>3319</v>
      </c>
    </row>
    <row r="24" spans="1:4" ht="15.75" x14ac:dyDescent="0.25">
      <c r="A24" s="36"/>
      <c r="B24" s="17">
        <v>704909001101</v>
      </c>
      <c r="C24" s="19" t="s">
        <v>3320</v>
      </c>
      <c r="D24" s="19" t="s">
        <v>3321</v>
      </c>
    </row>
    <row r="25" spans="1:4" ht="15.75" x14ac:dyDescent="0.25">
      <c r="A25" s="36"/>
      <c r="B25" s="17">
        <v>704909001102</v>
      </c>
      <c r="C25" s="19" t="s">
        <v>3322</v>
      </c>
      <c r="D25" s="19" t="s">
        <v>3323</v>
      </c>
    </row>
    <row r="26" spans="1:4" ht="15.75" x14ac:dyDescent="0.25">
      <c r="A26" s="36"/>
      <c r="B26" s="17">
        <v>704909001999</v>
      </c>
      <c r="C26" s="19" t="s">
        <v>3324</v>
      </c>
      <c r="D26" s="19" t="s">
        <v>3325</v>
      </c>
    </row>
    <row r="27" spans="1:4" ht="15.75" x14ac:dyDescent="0.25">
      <c r="A27" s="36"/>
      <c r="B27" s="17">
        <v>704909090999</v>
      </c>
      <c r="C27" s="19" t="s">
        <v>3326</v>
      </c>
      <c r="D27" s="19" t="s">
        <v>3327</v>
      </c>
    </row>
    <row r="28" spans="1:4" ht="15.75" x14ac:dyDescent="0.25">
      <c r="A28" s="36"/>
      <c r="B28" s="17">
        <v>705110000999</v>
      </c>
      <c r="C28" s="19" t="s">
        <v>3328</v>
      </c>
      <c r="D28" s="19" t="s">
        <v>3329</v>
      </c>
    </row>
    <row r="29" spans="1:4" ht="15.75" x14ac:dyDescent="0.25">
      <c r="A29" s="36"/>
      <c r="B29" s="17">
        <v>705190000101</v>
      </c>
      <c r="C29" s="19" t="s">
        <v>3330</v>
      </c>
      <c r="D29" s="19" t="s">
        <v>3331</v>
      </c>
    </row>
    <row r="30" spans="1:4" ht="15.75" x14ac:dyDescent="0.25">
      <c r="A30" s="36"/>
      <c r="B30" s="17">
        <v>705190000999</v>
      </c>
      <c r="C30" s="19" t="s">
        <v>3332</v>
      </c>
      <c r="D30" s="19" t="s">
        <v>3333</v>
      </c>
    </row>
    <row r="31" spans="1:4" ht="15.75" x14ac:dyDescent="0.25">
      <c r="A31" s="36"/>
      <c r="B31" s="17">
        <v>705210000999</v>
      </c>
      <c r="C31" s="19" t="s">
        <v>3334</v>
      </c>
      <c r="D31" s="19" t="s">
        <v>3335</v>
      </c>
    </row>
    <row r="32" spans="1:4" ht="15.75" x14ac:dyDescent="0.25">
      <c r="A32" s="36"/>
      <c r="B32" s="17">
        <v>705290000999</v>
      </c>
      <c r="C32" s="19" t="s">
        <v>3336</v>
      </c>
      <c r="D32" s="19" t="s">
        <v>3337</v>
      </c>
    </row>
    <row r="33" spans="1:4" ht="15.75" x14ac:dyDescent="0.25">
      <c r="A33" s="36"/>
      <c r="B33" s="17">
        <v>706100001999</v>
      </c>
      <c r="C33" s="19" t="s">
        <v>3338</v>
      </c>
      <c r="D33" s="19" t="s">
        <v>3339</v>
      </c>
    </row>
    <row r="34" spans="1:4" ht="15.75" x14ac:dyDescent="0.25">
      <c r="A34" s="36"/>
      <c r="B34" s="17">
        <v>706100090999</v>
      </c>
      <c r="C34" s="19" t="s">
        <v>3340</v>
      </c>
      <c r="D34" s="19" t="s">
        <v>3341</v>
      </c>
    </row>
    <row r="35" spans="1:4" ht="31.5" x14ac:dyDescent="0.25">
      <c r="A35" s="36"/>
      <c r="B35" s="17">
        <v>706900000101</v>
      </c>
      <c r="C35" s="19" t="s">
        <v>3342</v>
      </c>
      <c r="D35" s="19" t="s">
        <v>3343</v>
      </c>
    </row>
    <row r="36" spans="1:4" ht="31.5" x14ac:dyDescent="0.25">
      <c r="A36" s="36"/>
      <c r="B36" s="17">
        <v>706900000102</v>
      </c>
      <c r="C36" s="19" t="s">
        <v>3344</v>
      </c>
      <c r="D36" s="19" t="s">
        <v>3345</v>
      </c>
    </row>
    <row r="37" spans="1:4" ht="47.25" x14ac:dyDescent="0.25">
      <c r="A37" s="36"/>
      <c r="B37" s="17">
        <v>706900000103</v>
      </c>
      <c r="C37" s="19" t="s">
        <v>3346</v>
      </c>
      <c r="D37" s="19" t="s">
        <v>3347</v>
      </c>
    </row>
    <row r="38" spans="1:4" ht="15.75" x14ac:dyDescent="0.25">
      <c r="A38" s="36"/>
      <c r="B38" s="17">
        <v>707000000999</v>
      </c>
      <c r="C38" s="19" t="s">
        <v>3348</v>
      </c>
      <c r="D38" s="19" t="s">
        <v>3349</v>
      </c>
    </row>
    <row r="39" spans="1:4" ht="15.75" x14ac:dyDescent="0.25">
      <c r="A39" s="36"/>
      <c r="B39" s="17">
        <v>708100000999</v>
      </c>
      <c r="C39" s="19" t="s">
        <v>3350</v>
      </c>
      <c r="D39" s="19" t="s">
        <v>3351</v>
      </c>
    </row>
    <row r="40" spans="1:4" ht="15.75" x14ac:dyDescent="0.25">
      <c r="A40" s="36"/>
      <c r="B40" s="17">
        <v>708200000101</v>
      </c>
      <c r="C40" s="19" t="s">
        <v>3352</v>
      </c>
      <c r="D40" s="19" t="s">
        <v>3353</v>
      </c>
    </row>
    <row r="41" spans="1:4" ht="15.75" x14ac:dyDescent="0.25">
      <c r="A41" s="36"/>
      <c r="B41" s="17">
        <v>708200000102</v>
      </c>
      <c r="C41" s="19" t="s">
        <v>3354</v>
      </c>
      <c r="D41" s="19" t="s">
        <v>3355</v>
      </c>
    </row>
    <row r="42" spans="1:4" ht="15.75" x14ac:dyDescent="0.25">
      <c r="A42" s="36"/>
      <c r="B42" s="17">
        <v>708900000101</v>
      </c>
      <c r="C42" s="19" t="s">
        <v>3356</v>
      </c>
      <c r="D42" s="19" t="s">
        <v>3357</v>
      </c>
    </row>
    <row r="43" spans="1:4" ht="15.75" x14ac:dyDescent="0.25">
      <c r="A43" s="36"/>
      <c r="B43" s="17">
        <v>708900000102</v>
      </c>
      <c r="C43" s="19" t="s">
        <v>3358</v>
      </c>
      <c r="D43" s="19" t="s">
        <v>3359</v>
      </c>
    </row>
    <row r="44" spans="1:4" ht="15.75" x14ac:dyDescent="0.25">
      <c r="A44" s="36"/>
      <c r="B44" s="17">
        <v>708900000103</v>
      </c>
      <c r="C44" s="19" t="s">
        <v>3360</v>
      </c>
      <c r="D44" s="19" t="s">
        <v>3361</v>
      </c>
    </row>
    <row r="45" spans="1:4" ht="15.75" x14ac:dyDescent="0.25">
      <c r="A45" s="36"/>
      <c r="B45" s="17">
        <v>708900000104</v>
      </c>
      <c r="C45" s="19" t="s">
        <v>3362</v>
      </c>
      <c r="D45" s="19" t="s">
        <v>3363</v>
      </c>
    </row>
    <row r="46" spans="1:4" ht="15.75" x14ac:dyDescent="0.25">
      <c r="A46" s="36"/>
      <c r="B46" s="17">
        <v>708900000105</v>
      </c>
      <c r="C46" s="19" t="s">
        <v>3364</v>
      </c>
      <c r="D46" s="19" t="s">
        <v>3363</v>
      </c>
    </row>
    <row r="47" spans="1:4" ht="31.5" x14ac:dyDescent="0.25">
      <c r="A47" s="36"/>
      <c r="B47" s="17">
        <v>708900000106</v>
      </c>
      <c r="C47" s="19" t="s">
        <v>3365</v>
      </c>
      <c r="D47" s="19" t="s">
        <v>3366</v>
      </c>
    </row>
    <row r="48" spans="1:4" ht="15.75" x14ac:dyDescent="0.25">
      <c r="A48" s="36"/>
      <c r="B48" s="17">
        <v>709200000999</v>
      </c>
      <c r="C48" s="19" t="s">
        <v>3367</v>
      </c>
      <c r="D48" s="19" t="s">
        <v>3368</v>
      </c>
    </row>
    <row r="49" spans="1:4" ht="15.75" x14ac:dyDescent="0.25">
      <c r="A49" s="36"/>
      <c r="B49" s="17">
        <v>709300000999</v>
      </c>
      <c r="C49" s="19" t="s">
        <v>3369</v>
      </c>
      <c r="D49" s="19" t="s">
        <v>3370</v>
      </c>
    </row>
    <row r="50" spans="1:4" ht="15.75" x14ac:dyDescent="0.25">
      <c r="A50" s="36"/>
      <c r="B50" s="17">
        <v>709400000101</v>
      </c>
      <c r="C50" s="19" t="s">
        <v>3371</v>
      </c>
      <c r="D50" s="19" t="s">
        <v>3372</v>
      </c>
    </row>
    <row r="51" spans="1:4" ht="31.5" x14ac:dyDescent="0.25">
      <c r="A51" s="36"/>
      <c r="B51" s="17">
        <v>709400000999</v>
      </c>
      <c r="C51" s="19" t="s">
        <v>3373</v>
      </c>
      <c r="D51" s="19" t="s">
        <v>3374</v>
      </c>
    </row>
    <row r="52" spans="1:4" ht="15.75" x14ac:dyDescent="0.25">
      <c r="A52" s="36"/>
      <c r="B52" s="17">
        <v>709510000999</v>
      </c>
      <c r="C52" s="19" t="s">
        <v>3375</v>
      </c>
      <c r="D52" s="19" t="s">
        <v>3376</v>
      </c>
    </row>
    <row r="53" spans="1:4" ht="15.75" x14ac:dyDescent="0.25">
      <c r="A53" s="36"/>
      <c r="B53" s="17">
        <v>709520000999</v>
      </c>
      <c r="C53" s="19" t="s">
        <v>3377</v>
      </c>
      <c r="D53" s="19" t="s">
        <v>3378</v>
      </c>
    </row>
    <row r="54" spans="1:4" ht="15.75" x14ac:dyDescent="0.25">
      <c r="A54" s="36"/>
      <c r="B54" s="17">
        <v>709530000999</v>
      </c>
      <c r="C54" s="19" t="s">
        <v>3379</v>
      </c>
      <c r="D54" s="19" t="s">
        <v>3380</v>
      </c>
    </row>
    <row r="55" spans="1:4" ht="15.75" x14ac:dyDescent="0.25">
      <c r="A55" s="36"/>
      <c r="B55" s="17">
        <v>709540000999</v>
      </c>
      <c r="C55" s="19" t="s">
        <v>3381</v>
      </c>
      <c r="D55" s="19" t="s">
        <v>3382</v>
      </c>
    </row>
    <row r="56" spans="1:4" ht="15.75" x14ac:dyDescent="0.25">
      <c r="A56" s="36"/>
      <c r="B56" s="17">
        <v>709550010999</v>
      </c>
      <c r="C56" s="19" t="s">
        <v>3383</v>
      </c>
      <c r="D56" s="19" t="s">
        <v>3384</v>
      </c>
    </row>
    <row r="57" spans="1:4" ht="31.5" x14ac:dyDescent="0.25">
      <c r="A57" s="36"/>
      <c r="B57" s="17">
        <v>709550090999</v>
      </c>
      <c r="C57" s="19" t="s">
        <v>3385</v>
      </c>
      <c r="D57" s="19" t="s">
        <v>3386</v>
      </c>
    </row>
    <row r="58" spans="1:4" ht="31.5" x14ac:dyDescent="0.25">
      <c r="A58" s="36"/>
      <c r="B58" s="17">
        <v>709560010999</v>
      </c>
      <c r="C58" s="19" t="s">
        <v>3387</v>
      </c>
      <c r="D58" s="19" t="s">
        <v>3388</v>
      </c>
    </row>
    <row r="59" spans="1:4" ht="15.75" x14ac:dyDescent="0.25">
      <c r="A59" s="36"/>
      <c r="B59" s="17">
        <v>709560090999</v>
      </c>
      <c r="C59" s="19" t="s">
        <v>3389</v>
      </c>
      <c r="D59" s="19" t="s">
        <v>3390</v>
      </c>
    </row>
    <row r="60" spans="1:4" ht="31.5" x14ac:dyDescent="0.25">
      <c r="A60" s="36"/>
      <c r="B60" s="17">
        <v>709591000999</v>
      </c>
      <c r="C60" s="19" t="s">
        <v>3391</v>
      </c>
      <c r="D60" s="19" t="s">
        <v>3392</v>
      </c>
    </row>
    <row r="61" spans="1:4" ht="15.75" x14ac:dyDescent="0.25">
      <c r="A61" s="36"/>
      <c r="B61" s="17">
        <v>709593000999</v>
      </c>
      <c r="C61" s="19" t="s">
        <v>3393</v>
      </c>
      <c r="D61" s="19" t="s">
        <v>3394</v>
      </c>
    </row>
    <row r="62" spans="1:4" ht="15.75" x14ac:dyDescent="0.25">
      <c r="A62" s="36"/>
      <c r="B62" s="17">
        <v>709594000999</v>
      </c>
      <c r="C62" s="19" t="s">
        <v>3395</v>
      </c>
      <c r="D62" s="19" t="s">
        <v>3396</v>
      </c>
    </row>
    <row r="63" spans="1:4" ht="15.75" x14ac:dyDescent="0.25">
      <c r="A63" s="36"/>
      <c r="B63" s="17">
        <v>709595010999</v>
      </c>
      <c r="C63" s="19" t="s">
        <v>3397</v>
      </c>
      <c r="D63" s="19" t="s">
        <v>3398</v>
      </c>
    </row>
    <row r="64" spans="1:4" ht="15.75" x14ac:dyDescent="0.25">
      <c r="A64" s="36"/>
      <c r="B64" s="17">
        <v>709595090999</v>
      </c>
      <c r="C64" s="19" t="s">
        <v>3399</v>
      </c>
      <c r="D64" s="19" t="s">
        <v>3400</v>
      </c>
    </row>
    <row r="65" spans="1:4" ht="15.75" x14ac:dyDescent="0.25">
      <c r="A65" s="36"/>
      <c r="B65" s="17">
        <v>709596000101</v>
      </c>
      <c r="C65" s="19" t="s">
        <v>3401</v>
      </c>
      <c r="D65" s="19" t="s">
        <v>3402</v>
      </c>
    </row>
    <row r="66" spans="1:4" ht="15.75" x14ac:dyDescent="0.25">
      <c r="A66" s="36"/>
      <c r="B66" s="17">
        <v>709596000102</v>
      </c>
      <c r="C66" s="19" t="s">
        <v>3403</v>
      </c>
      <c r="D66" s="19" t="s">
        <v>3404</v>
      </c>
    </row>
    <row r="67" spans="1:4" ht="15.75" x14ac:dyDescent="0.25">
      <c r="A67" s="36"/>
      <c r="B67" s="17">
        <v>709596000103</v>
      </c>
      <c r="C67" s="19" t="s">
        <v>3405</v>
      </c>
      <c r="D67" s="19" t="s">
        <v>3406</v>
      </c>
    </row>
    <row r="68" spans="1:4" ht="15.75" x14ac:dyDescent="0.25">
      <c r="A68" s="36"/>
      <c r="B68" s="17">
        <v>709599000101</v>
      </c>
      <c r="C68" s="19" t="s">
        <v>3407</v>
      </c>
      <c r="D68" s="19" t="s">
        <v>3408</v>
      </c>
    </row>
    <row r="69" spans="1:4" ht="15.75" x14ac:dyDescent="0.25">
      <c r="A69" s="36"/>
      <c r="B69" s="17">
        <v>709599000102</v>
      </c>
      <c r="C69" s="19" t="s">
        <v>3409</v>
      </c>
      <c r="D69" s="19" t="s">
        <v>3410</v>
      </c>
    </row>
    <row r="70" spans="1:4" ht="15.75" x14ac:dyDescent="0.25">
      <c r="A70" s="36"/>
      <c r="B70" s="17">
        <v>709599000103</v>
      </c>
      <c r="C70" s="19" t="s">
        <v>3411</v>
      </c>
      <c r="D70" s="19" t="s">
        <v>3412</v>
      </c>
    </row>
    <row r="71" spans="1:4" ht="15.75" x14ac:dyDescent="0.25">
      <c r="A71" s="36"/>
      <c r="B71" s="17">
        <v>709599000104</v>
      </c>
      <c r="C71" s="19" t="s">
        <v>3413</v>
      </c>
      <c r="D71" s="19" t="s">
        <v>3414</v>
      </c>
    </row>
    <row r="72" spans="1:4" ht="15.75" x14ac:dyDescent="0.25">
      <c r="A72" s="36"/>
      <c r="B72" s="17">
        <v>709599000105</v>
      </c>
      <c r="C72" s="19" t="s">
        <v>3415</v>
      </c>
      <c r="D72" s="19" t="s">
        <v>3414</v>
      </c>
    </row>
    <row r="73" spans="1:4" ht="15.75" x14ac:dyDescent="0.25">
      <c r="A73" s="36"/>
      <c r="B73" s="17">
        <v>709599000107</v>
      </c>
      <c r="C73" s="19" t="s">
        <v>3416</v>
      </c>
      <c r="D73" s="19" t="s">
        <v>3417</v>
      </c>
    </row>
    <row r="74" spans="1:4" ht="15.75" x14ac:dyDescent="0.25">
      <c r="A74" s="36"/>
      <c r="B74" s="17">
        <v>709599000108</v>
      </c>
      <c r="C74" s="19" t="s">
        <v>3418</v>
      </c>
      <c r="D74" s="19" t="s">
        <v>3419</v>
      </c>
    </row>
    <row r="75" spans="1:4" ht="31.5" x14ac:dyDescent="0.25">
      <c r="A75" s="36"/>
      <c r="B75" s="17">
        <v>709600000101</v>
      </c>
      <c r="C75" s="19" t="s">
        <v>3420</v>
      </c>
      <c r="D75" s="19" t="s">
        <v>3421</v>
      </c>
    </row>
    <row r="76" spans="1:4" ht="31.5" x14ac:dyDescent="0.25">
      <c r="A76" s="36"/>
      <c r="B76" s="17">
        <v>709600000102</v>
      </c>
      <c r="C76" s="19" t="s">
        <v>3422</v>
      </c>
      <c r="D76" s="19" t="s">
        <v>3423</v>
      </c>
    </row>
    <row r="77" spans="1:4" ht="15.75" x14ac:dyDescent="0.25">
      <c r="A77" s="36"/>
      <c r="B77" s="17">
        <v>709700000999</v>
      </c>
      <c r="C77" s="19" t="s">
        <v>3424</v>
      </c>
      <c r="D77" s="19" t="s">
        <v>3425</v>
      </c>
    </row>
    <row r="78" spans="1:4" ht="15.75" x14ac:dyDescent="0.25">
      <c r="A78" s="36"/>
      <c r="B78" s="17">
        <v>709910000999</v>
      </c>
      <c r="C78" s="19" t="s">
        <v>3426</v>
      </c>
      <c r="D78" s="19" t="s">
        <v>3427</v>
      </c>
    </row>
    <row r="79" spans="1:4" ht="15.75" x14ac:dyDescent="0.25">
      <c r="A79" s="36"/>
      <c r="B79" s="17">
        <v>709920000999</v>
      </c>
      <c r="C79" s="19" t="s">
        <v>3428</v>
      </c>
      <c r="D79" s="19" t="s">
        <v>3429</v>
      </c>
    </row>
    <row r="80" spans="1:4" ht="15.75" x14ac:dyDescent="0.25">
      <c r="A80" s="36"/>
      <c r="B80" s="17">
        <v>709930000101</v>
      </c>
      <c r="C80" s="19" t="s">
        <v>3430</v>
      </c>
      <c r="D80" s="19" t="s">
        <v>3431</v>
      </c>
    </row>
    <row r="81" spans="1:4" ht="15.75" x14ac:dyDescent="0.25">
      <c r="A81" s="36"/>
      <c r="B81" s="17">
        <v>709930000102</v>
      </c>
      <c r="C81" s="19" t="s">
        <v>3432</v>
      </c>
      <c r="D81" s="19" t="s">
        <v>3433</v>
      </c>
    </row>
    <row r="82" spans="1:4" ht="15.75" x14ac:dyDescent="0.25">
      <c r="A82" s="36"/>
      <c r="B82" s="17">
        <v>709930000103</v>
      </c>
      <c r="C82" s="19" t="s">
        <v>3434</v>
      </c>
      <c r="D82" s="19" t="s">
        <v>3435</v>
      </c>
    </row>
    <row r="83" spans="1:4" ht="15.75" x14ac:dyDescent="0.25">
      <c r="A83" s="36"/>
      <c r="B83" s="17">
        <v>709991000999</v>
      </c>
      <c r="C83" s="19" t="s">
        <v>3436</v>
      </c>
      <c r="D83" s="19" t="s">
        <v>3437</v>
      </c>
    </row>
    <row r="84" spans="1:4" ht="15.75" x14ac:dyDescent="0.25">
      <c r="A84" s="36"/>
      <c r="B84" s="17">
        <v>709999001999</v>
      </c>
      <c r="C84" s="19" t="s">
        <v>3438</v>
      </c>
      <c r="D84" s="19" t="s">
        <v>3439</v>
      </c>
    </row>
    <row r="85" spans="1:4" ht="15.75" x14ac:dyDescent="0.25">
      <c r="A85" s="36"/>
      <c r="B85" s="17">
        <v>709999002999</v>
      </c>
      <c r="C85" s="19" t="s">
        <v>3440</v>
      </c>
      <c r="D85" s="19" t="s">
        <v>3441</v>
      </c>
    </row>
    <row r="86" spans="1:4" ht="15.75" x14ac:dyDescent="0.25">
      <c r="A86" s="36"/>
      <c r="B86" s="17">
        <v>709999003999</v>
      </c>
      <c r="C86" s="19" t="s">
        <v>3442</v>
      </c>
      <c r="D86" s="19" t="s">
        <v>3441</v>
      </c>
    </row>
    <row r="87" spans="1:4" ht="15.75" x14ac:dyDescent="0.25">
      <c r="A87" s="36"/>
      <c r="B87" s="17">
        <v>709999004999</v>
      </c>
      <c r="C87" s="19" t="s">
        <v>3443</v>
      </c>
      <c r="D87" s="19" t="s">
        <v>3444</v>
      </c>
    </row>
    <row r="88" spans="1:4" ht="15.75" x14ac:dyDescent="0.25">
      <c r="A88" s="36"/>
      <c r="B88" s="17">
        <v>709999005999</v>
      </c>
      <c r="C88" s="19" t="s">
        <v>3445</v>
      </c>
      <c r="D88" s="19" t="s">
        <v>3446</v>
      </c>
    </row>
    <row r="89" spans="1:4" ht="31.5" x14ac:dyDescent="0.25">
      <c r="A89" s="36"/>
      <c r="B89" s="17">
        <v>709999010999</v>
      </c>
      <c r="C89" s="19" t="s">
        <v>3447</v>
      </c>
      <c r="D89" s="19" t="s">
        <v>3448</v>
      </c>
    </row>
    <row r="90" spans="1:4" ht="15.75" x14ac:dyDescent="0.25">
      <c r="A90" s="36"/>
      <c r="B90" s="17">
        <v>709999090102</v>
      </c>
      <c r="C90" s="19" t="s">
        <v>3449</v>
      </c>
      <c r="D90" s="19" t="s">
        <v>3450</v>
      </c>
    </row>
    <row r="91" spans="1:4" ht="15.75" x14ac:dyDescent="0.25">
      <c r="A91" s="36"/>
      <c r="B91" s="17">
        <v>709999090103</v>
      </c>
      <c r="C91" s="19" t="s">
        <v>3451</v>
      </c>
      <c r="D91" s="19" t="s">
        <v>3452</v>
      </c>
    </row>
    <row r="92" spans="1:4" ht="15.75" x14ac:dyDescent="0.25">
      <c r="A92" s="36"/>
      <c r="B92" s="17">
        <v>709999090104</v>
      </c>
      <c r="C92" s="19" t="s">
        <v>3453</v>
      </c>
      <c r="D92" s="19" t="s">
        <v>3454</v>
      </c>
    </row>
    <row r="93" spans="1:4" ht="15.75" x14ac:dyDescent="0.25">
      <c r="A93" s="36"/>
      <c r="B93" s="17">
        <v>709999090105</v>
      </c>
      <c r="C93" s="19" t="s">
        <v>3455</v>
      </c>
      <c r="D93" s="19" t="s">
        <v>3456</v>
      </c>
    </row>
    <row r="94" spans="1:4" ht="15.75" x14ac:dyDescent="0.25">
      <c r="A94" s="36"/>
      <c r="B94" s="17">
        <v>709999090106</v>
      </c>
      <c r="C94" s="19" t="s">
        <v>3457</v>
      </c>
      <c r="D94" s="19" t="s">
        <v>3458</v>
      </c>
    </row>
    <row r="95" spans="1:4" ht="15.75" x14ac:dyDescent="0.25">
      <c r="A95" s="36"/>
      <c r="B95" s="17">
        <v>709999090107</v>
      </c>
      <c r="C95" s="19" t="s">
        <v>3459</v>
      </c>
      <c r="D95" s="19" t="s">
        <v>3460</v>
      </c>
    </row>
    <row r="96" spans="1:4" ht="15.75" x14ac:dyDescent="0.25">
      <c r="A96" s="36"/>
      <c r="B96" s="17">
        <v>709999090109</v>
      </c>
      <c r="C96" s="19" t="s">
        <v>3461</v>
      </c>
      <c r="D96" s="19" t="s">
        <v>3462</v>
      </c>
    </row>
    <row r="97" spans="1:4" ht="15.75" x14ac:dyDescent="0.25">
      <c r="A97" s="36"/>
      <c r="B97" s="17">
        <v>709999090110</v>
      </c>
      <c r="C97" s="19" t="s">
        <v>3463</v>
      </c>
      <c r="D97" s="19" t="s">
        <v>3464</v>
      </c>
    </row>
    <row r="98" spans="1:4" ht="15.75" x14ac:dyDescent="0.25">
      <c r="A98" s="36"/>
      <c r="B98" s="17">
        <v>709999090111</v>
      </c>
      <c r="C98" s="19" t="s">
        <v>3465</v>
      </c>
      <c r="D98" s="19" t="s">
        <v>3466</v>
      </c>
    </row>
    <row r="99" spans="1:4" ht="15.75" x14ac:dyDescent="0.25">
      <c r="A99" s="36"/>
      <c r="B99" s="17">
        <v>709999090112</v>
      </c>
      <c r="C99" s="19" t="s">
        <v>3467</v>
      </c>
      <c r="D99" s="19" t="s">
        <v>3468</v>
      </c>
    </row>
    <row r="100" spans="1:4" ht="15.75" x14ac:dyDescent="0.25">
      <c r="A100" s="36"/>
      <c r="B100" s="17">
        <v>709999090113</v>
      </c>
      <c r="C100" s="19" t="s">
        <v>3469</v>
      </c>
      <c r="D100" s="19" t="s">
        <v>3470</v>
      </c>
    </row>
    <row r="101" spans="1:4" ht="15.75" x14ac:dyDescent="0.25">
      <c r="A101" s="36"/>
      <c r="B101" s="17">
        <v>709999090114</v>
      </c>
      <c r="C101" s="19" t="s">
        <v>3471</v>
      </c>
      <c r="D101" s="19" t="s">
        <v>3472</v>
      </c>
    </row>
    <row r="102" spans="1:4" ht="15.75" x14ac:dyDescent="0.25">
      <c r="A102" s="36"/>
      <c r="B102" s="17">
        <v>709999090117</v>
      </c>
      <c r="C102" s="19" t="s">
        <v>3473</v>
      </c>
      <c r="D102" s="19" t="s">
        <v>3474</v>
      </c>
    </row>
    <row r="103" spans="1:4" ht="15.75" x14ac:dyDescent="0.25">
      <c r="A103" s="36"/>
      <c r="B103" s="17">
        <v>709999090118</v>
      </c>
      <c r="C103" s="19" t="s">
        <v>3475</v>
      </c>
      <c r="D103" s="19" t="s">
        <v>3476</v>
      </c>
    </row>
    <row r="104" spans="1:4" ht="15.75" x14ac:dyDescent="0.25">
      <c r="A104" s="36"/>
      <c r="B104" s="17">
        <v>709999090119</v>
      </c>
      <c r="C104" s="19" t="s">
        <v>3477</v>
      </c>
      <c r="D104" s="19" t="s">
        <v>3478</v>
      </c>
    </row>
    <row r="105" spans="1:4" ht="15.75" x14ac:dyDescent="0.25">
      <c r="A105" s="36"/>
      <c r="B105" s="17">
        <v>709999090120</v>
      </c>
      <c r="C105" s="19" t="s">
        <v>3479</v>
      </c>
      <c r="D105" s="19" t="s">
        <v>3480</v>
      </c>
    </row>
    <row r="106" spans="1:4" ht="15.75" x14ac:dyDescent="0.25">
      <c r="A106" s="36"/>
      <c r="B106" s="17">
        <v>709999090121</v>
      </c>
      <c r="C106" s="19" t="s">
        <v>3481</v>
      </c>
      <c r="D106" s="19" t="s">
        <v>3482</v>
      </c>
    </row>
    <row r="107" spans="1:4" ht="15.75" x14ac:dyDescent="0.25">
      <c r="A107" s="36"/>
      <c r="B107" s="17">
        <v>709999090122</v>
      </c>
      <c r="C107" s="19" t="s">
        <v>3483</v>
      </c>
      <c r="D107" s="19" t="s">
        <v>3484</v>
      </c>
    </row>
    <row r="108" spans="1:4" ht="15.75" x14ac:dyDescent="0.25">
      <c r="A108" s="36"/>
      <c r="B108" s="17">
        <v>709999090123</v>
      </c>
      <c r="C108" s="19" t="s">
        <v>3485</v>
      </c>
      <c r="D108" s="19" t="s">
        <v>3486</v>
      </c>
    </row>
    <row r="109" spans="1:4" ht="15.75" x14ac:dyDescent="0.25">
      <c r="A109" s="36"/>
      <c r="B109" s="17">
        <v>709999090124</v>
      </c>
      <c r="C109" s="19" t="s">
        <v>3487</v>
      </c>
      <c r="D109" s="19" t="s">
        <v>3488</v>
      </c>
    </row>
    <row r="110" spans="1:4" ht="15.75" x14ac:dyDescent="0.25">
      <c r="A110" s="36"/>
      <c r="B110" s="17">
        <v>709999090125</v>
      </c>
      <c r="C110" s="19" t="s">
        <v>3489</v>
      </c>
      <c r="D110" s="19" t="s">
        <v>3490</v>
      </c>
    </row>
    <row r="111" spans="1:4" ht="15.75" x14ac:dyDescent="0.25">
      <c r="A111" s="36"/>
      <c r="B111" s="17">
        <v>709999090126</v>
      </c>
      <c r="C111" s="19" t="s">
        <v>3491</v>
      </c>
      <c r="D111" s="19" t="s">
        <v>3492</v>
      </c>
    </row>
    <row r="112" spans="1:4" ht="15.75" x14ac:dyDescent="0.25">
      <c r="A112" s="36"/>
      <c r="B112" s="17">
        <v>709999090127</v>
      </c>
      <c r="C112" s="19" t="s">
        <v>3493</v>
      </c>
      <c r="D112" s="19" t="s">
        <v>3494</v>
      </c>
    </row>
    <row r="113" spans="1:4" ht="15.75" x14ac:dyDescent="0.25">
      <c r="A113" s="36"/>
      <c r="B113" s="17">
        <v>709999090128</v>
      </c>
      <c r="C113" s="19" t="s">
        <v>3495</v>
      </c>
      <c r="D113" s="19" t="s">
        <v>3496</v>
      </c>
    </row>
    <row r="114" spans="1:4" ht="15.75" x14ac:dyDescent="0.25">
      <c r="A114" s="36"/>
      <c r="B114" s="17">
        <v>709999090129</v>
      </c>
      <c r="C114" s="19" t="s">
        <v>3497</v>
      </c>
      <c r="D114" s="19" t="s">
        <v>3498</v>
      </c>
    </row>
    <row r="115" spans="1:4" ht="15.75" x14ac:dyDescent="0.25">
      <c r="A115" s="36"/>
      <c r="B115" s="17">
        <v>709999090130</v>
      </c>
      <c r="C115" s="19" t="s">
        <v>3499</v>
      </c>
      <c r="D115" s="19" t="s">
        <v>3500</v>
      </c>
    </row>
    <row r="116" spans="1:4" ht="15.75" x14ac:dyDescent="0.25">
      <c r="A116" s="36"/>
      <c r="B116" s="17">
        <v>709999090131</v>
      </c>
      <c r="C116" s="19" t="s">
        <v>3501</v>
      </c>
      <c r="D116" s="19" t="s">
        <v>3502</v>
      </c>
    </row>
    <row r="117" spans="1:4" ht="15.75" x14ac:dyDescent="0.25">
      <c r="A117" s="36"/>
      <c r="B117" s="17">
        <v>709999090132</v>
      </c>
      <c r="C117" s="19" t="s">
        <v>3503</v>
      </c>
      <c r="D117" s="19" t="s">
        <v>3504</v>
      </c>
    </row>
    <row r="118" spans="1:4" ht="15.75" x14ac:dyDescent="0.25">
      <c r="A118" s="36"/>
      <c r="B118" s="17">
        <v>709999090133</v>
      </c>
      <c r="C118" s="19" t="s">
        <v>3505</v>
      </c>
      <c r="D118" s="19" t="s">
        <v>3506</v>
      </c>
    </row>
    <row r="119" spans="1:4" ht="15.75" x14ac:dyDescent="0.25">
      <c r="A119" s="36"/>
      <c r="B119" s="17">
        <v>709999090134</v>
      </c>
      <c r="C119" s="19" t="s">
        <v>3507</v>
      </c>
      <c r="D119" s="19" t="s">
        <v>3508</v>
      </c>
    </row>
    <row r="120" spans="1:4" ht="15.75" x14ac:dyDescent="0.25">
      <c r="A120" s="36"/>
      <c r="B120" s="17">
        <v>709999090135</v>
      </c>
      <c r="C120" s="19" t="s">
        <v>3509</v>
      </c>
      <c r="D120" s="19" t="s">
        <v>3510</v>
      </c>
    </row>
    <row r="121" spans="1:4" ht="15.75" x14ac:dyDescent="0.25">
      <c r="A121" s="36"/>
      <c r="B121" s="17">
        <v>709999090136</v>
      </c>
      <c r="C121" s="19" t="s">
        <v>3511</v>
      </c>
      <c r="D121" s="19" t="s">
        <v>3512</v>
      </c>
    </row>
    <row r="122" spans="1:4" ht="15.75" x14ac:dyDescent="0.25">
      <c r="A122" s="36"/>
      <c r="B122" s="17">
        <v>709999090137</v>
      </c>
      <c r="C122" s="19" t="s">
        <v>3513</v>
      </c>
      <c r="D122" s="19" t="s">
        <v>3514</v>
      </c>
    </row>
    <row r="123" spans="1:4" ht="15.75" x14ac:dyDescent="0.25">
      <c r="A123" s="36"/>
      <c r="B123" s="17">
        <v>709999090138</v>
      </c>
      <c r="C123" s="19" t="s">
        <v>3515</v>
      </c>
      <c r="D123" s="19" t="s">
        <v>3516</v>
      </c>
    </row>
    <row r="124" spans="1:4" ht="15.75" x14ac:dyDescent="0.25">
      <c r="A124" s="36"/>
      <c r="B124" s="17">
        <v>709999090139</v>
      </c>
      <c r="C124" s="19" t="s">
        <v>3517</v>
      </c>
      <c r="D124" s="19" t="s">
        <v>3518</v>
      </c>
    </row>
    <row r="125" spans="1:4" ht="31.5" x14ac:dyDescent="0.25">
      <c r="A125" s="36"/>
      <c r="B125" s="17">
        <v>709999090140</v>
      </c>
      <c r="C125" s="19" t="s">
        <v>3519</v>
      </c>
      <c r="D125" s="19" t="s">
        <v>3520</v>
      </c>
    </row>
    <row r="126" spans="1:4" ht="15.75" x14ac:dyDescent="0.25">
      <c r="A126" s="36"/>
      <c r="B126" s="17">
        <v>709999090141</v>
      </c>
      <c r="C126" s="19" t="s">
        <v>3521</v>
      </c>
      <c r="D126" s="19" t="s">
        <v>3522</v>
      </c>
    </row>
    <row r="127" spans="1:4" ht="15.75" x14ac:dyDescent="0.25">
      <c r="A127" s="36"/>
      <c r="B127" s="17">
        <v>709999090142</v>
      </c>
      <c r="C127" s="19" t="s">
        <v>3523</v>
      </c>
      <c r="D127" s="19" t="s">
        <v>3524</v>
      </c>
    </row>
    <row r="128" spans="1:4" ht="15.75" x14ac:dyDescent="0.25">
      <c r="A128" s="36"/>
      <c r="B128" s="17">
        <v>709999090143</v>
      </c>
      <c r="C128" s="19" t="s">
        <v>3525</v>
      </c>
      <c r="D128" s="19" t="s">
        <v>3468</v>
      </c>
    </row>
    <row r="129" spans="1:4" ht="15.75" x14ac:dyDescent="0.25">
      <c r="A129" s="36"/>
      <c r="B129" s="17">
        <v>709999090144</v>
      </c>
      <c r="C129" s="19" t="s">
        <v>3526</v>
      </c>
      <c r="D129" s="19" t="s">
        <v>3527</v>
      </c>
    </row>
    <row r="130" spans="1:4" ht="15.75" x14ac:dyDescent="0.25">
      <c r="A130" s="36"/>
      <c r="B130" s="17">
        <v>709999090145</v>
      </c>
      <c r="C130" s="19" t="s">
        <v>3528</v>
      </c>
      <c r="D130" s="19" t="s">
        <v>3516</v>
      </c>
    </row>
    <row r="131" spans="1:4" ht="31.5" x14ac:dyDescent="0.25">
      <c r="A131" s="36"/>
      <c r="B131" s="17">
        <v>714300000101</v>
      </c>
      <c r="C131" s="19" t="s">
        <v>3529</v>
      </c>
      <c r="D131" s="19" t="s">
        <v>3530</v>
      </c>
    </row>
    <row r="132" spans="1:4" ht="63" x14ac:dyDescent="0.25">
      <c r="A132" s="36"/>
      <c r="B132" s="17">
        <v>714400001102</v>
      </c>
      <c r="C132" s="19" t="s">
        <v>3531</v>
      </c>
      <c r="D132" s="19" t="s">
        <v>3532</v>
      </c>
    </row>
    <row r="133" spans="1:4" ht="47.25" x14ac:dyDescent="0.25">
      <c r="A133" s="36"/>
      <c r="B133" s="17">
        <v>714500000101</v>
      </c>
      <c r="C133" s="19" t="s">
        <v>3533</v>
      </c>
      <c r="D133" s="19" t="s">
        <v>3534</v>
      </c>
    </row>
    <row r="134" spans="1:4" ht="31.5" x14ac:dyDescent="0.25">
      <c r="A134" s="36"/>
      <c r="B134" s="17">
        <v>714901000101</v>
      </c>
      <c r="C134" s="19" t="s">
        <v>3535</v>
      </c>
      <c r="D134" s="19" t="s">
        <v>3536</v>
      </c>
    </row>
    <row r="135" spans="1:4" ht="31.5" x14ac:dyDescent="0.25">
      <c r="A135" s="36"/>
      <c r="B135" s="17">
        <v>714902900101</v>
      </c>
      <c r="C135" s="19" t="s">
        <v>3537</v>
      </c>
      <c r="D135" s="19" t="s">
        <v>3538</v>
      </c>
    </row>
    <row r="136" spans="1:4" ht="47.25" x14ac:dyDescent="0.25">
      <c r="A136" s="36"/>
      <c r="B136" s="17">
        <v>714909091101</v>
      </c>
      <c r="C136" s="19" t="s">
        <v>3539</v>
      </c>
      <c r="D136" s="19" t="s">
        <v>3540</v>
      </c>
    </row>
    <row r="137" spans="1:4" ht="47.25" x14ac:dyDescent="0.25">
      <c r="A137" s="36"/>
      <c r="B137" s="17">
        <v>714909099101</v>
      </c>
      <c r="C137" s="19" t="s">
        <v>3541</v>
      </c>
      <c r="D137" s="19" t="s">
        <v>3542</v>
      </c>
    </row>
    <row r="138" spans="1:4" ht="47.25" x14ac:dyDescent="0.25">
      <c r="A138" s="36"/>
      <c r="B138" s="17">
        <v>714909099105</v>
      </c>
      <c r="C138" s="19" t="s">
        <v>3543</v>
      </c>
      <c r="D138" s="19" t="s">
        <v>3544</v>
      </c>
    </row>
    <row r="139" spans="1:4" ht="15.75" x14ac:dyDescent="0.25">
      <c r="A139" s="36"/>
      <c r="B139" s="17">
        <v>810909090110</v>
      </c>
      <c r="C139" s="19" t="s">
        <v>3545</v>
      </c>
      <c r="D139" s="19" t="s">
        <v>3546</v>
      </c>
    </row>
    <row r="140" spans="1:4" ht="31.5" x14ac:dyDescent="0.25">
      <c r="A140" s="36"/>
      <c r="B140" s="17">
        <v>1212999990115</v>
      </c>
      <c r="C140" s="19" t="s">
        <v>3547</v>
      </c>
      <c r="D140" s="19" t="s">
        <v>3548</v>
      </c>
    </row>
    <row r="141" spans="1:4" ht="15.75" x14ac:dyDescent="0.25">
      <c r="B141" s="4"/>
    </row>
    <row r="142" spans="1:4" ht="15.75" x14ac:dyDescent="0.25">
      <c r="B142" s="4"/>
    </row>
    <row r="143" spans="1:4" ht="15.75" x14ac:dyDescent="0.25">
      <c r="B143" s="4"/>
    </row>
    <row r="144" spans="1:4" ht="15.75" x14ac:dyDescent="0.25">
      <c r="B144" s="4"/>
    </row>
    <row r="145" spans="2:2" ht="15.75" x14ac:dyDescent="0.25">
      <c r="B145" s="4"/>
    </row>
    <row r="146" spans="2:2" ht="15.75" x14ac:dyDescent="0.25">
      <c r="B146" s="4"/>
    </row>
    <row r="147" spans="2:2" ht="15.75" x14ac:dyDescent="0.25">
      <c r="B147" s="4"/>
    </row>
    <row r="148" spans="2:2" ht="15.75" x14ac:dyDescent="0.25">
      <c r="B148" s="4"/>
    </row>
    <row r="149" spans="2:2" ht="15.75" x14ac:dyDescent="0.25">
      <c r="B149" s="4"/>
    </row>
    <row r="150" spans="2:2" ht="15.75" x14ac:dyDescent="0.25">
      <c r="B150" s="4"/>
    </row>
    <row r="151" spans="2:2" ht="15.75" x14ac:dyDescent="0.25">
      <c r="B151" s="4"/>
    </row>
    <row r="152" spans="2:2" ht="15.75" x14ac:dyDescent="0.25">
      <c r="B152" s="4"/>
    </row>
    <row r="153" spans="2:2" ht="15.75" x14ac:dyDescent="0.25">
      <c r="B153" s="4"/>
    </row>
    <row r="154" spans="2:2" ht="15.75" x14ac:dyDescent="0.25">
      <c r="B154" s="4"/>
    </row>
    <row r="155" spans="2:2" ht="15.75" x14ac:dyDescent="0.25">
      <c r="B155" s="4"/>
    </row>
    <row r="156" spans="2:2" ht="15.75" x14ac:dyDescent="0.25">
      <c r="B156" s="4"/>
    </row>
    <row r="157" spans="2:2" ht="15.75" x14ac:dyDescent="0.25">
      <c r="B157" s="4"/>
    </row>
    <row r="158" spans="2:2" ht="15.75" x14ac:dyDescent="0.25">
      <c r="B158" s="4"/>
    </row>
    <row r="159" spans="2:2" ht="15.75" x14ac:dyDescent="0.25">
      <c r="B159" s="4"/>
    </row>
    <row r="160" spans="2:2" ht="15.75" x14ac:dyDescent="0.25">
      <c r="B160" s="4"/>
    </row>
    <row r="161" spans="2:2" ht="15.75" x14ac:dyDescent="0.25">
      <c r="B161" s="4"/>
    </row>
    <row r="162" spans="2:2" ht="15.75" x14ac:dyDescent="0.25">
      <c r="B162" s="4"/>
    </row>
    <row r="163" spans="2:2" ht="15.75" x14ac:dyDescent="0.25">
      <c r="B163" s="4"/>
    </row>
    <row r="164" spans="2:2" ht="15.75" x14ac:dyDescent="0.25">
      <c r="B164" s="4"/>
    </row>
    <row r="165" spans="2:2" ht="15.75" x14ac:dyDescent="0.25">
      <c r="B165" s="4"/>
    </row>
    <row r="166" spans="2:2" ht="15.75" x14ac:dyDescent="0.25">
      <c r="B166" s="4"/>
    </row>
    <row r="167" spans="2:2" ht="15.75" x14ac:dyDescent="0.25">
      <c r="B167" s="4"/>
    </row>
    <row r="168" spans="2:2" ht="15.75" x14ac:dyDescent="0.25">
      <c r="B168" s="4"/>
    </row>
    <row r="169" spans="2:2" ht="15.75" x14ac:dyDescent="0.25">
      <c r="B169" s="4"/>
    </row>
    <row r="170" spans="2:2" ht="15.75" x14ac:dyDescent="0.25">
      <c r="B170" s="4"/>
    </row>
    <row r="171" spans="2:2" ht="15.75" x14ac:dyDescent="0.25">
      <c r="B171" s="4"/>
    </row>
    <row r="172" spans="2:2" ht="15.75" x14ac:dyDescent="0.25">
      <c r="B172" s="4"/>
    </row>
    <row r="173" spans="2:2" ht="15.75" x14ac:dyDescent="0.25">
      <c r="B173" s="4"/>
    </row>
    <row r="174" spans="2:2" ht="15.75" x14ac:dyDescent="0.25">
      <c r="B174" s="4"/>
    </row>
    <row r="175" spans="2:2" ht="15.75" x14ac:dyDescent="0.25">
      <c r="B175" s="4"/>
    </row>
    <row r="176" spans="2:2" ht="15.75" x14ac:dyDescent="0.25">
      <c r="B176" s="4"/>
    </row>
    <row r="177" spans="2:2" ht="15.75" x14ac:dyDescent="0.25">
      <c r="B177" s="4"/>
    </row>
    <row r="178" spans="2:2" ht="15.75" x14ac:dyDescent="0.25">
      <c r="B178" s="4"/>
    </row>
    <row r="179" spans="2:2" ht="15.75" x14ac:dyDescent="0.25">
      <c r="B179" s="4"/>
    </row>
    <row r="180" spans="2:2" ht="15.75" x14ac:dyDescent="0.25">
      <c r="B180" s="4"/>
    </row>
    <row r="181" spans="2:2" ht="15.75" x14ac:dyDescent="0.25">
      <c r="B181" s="4"/>
    </row>
    <row r="182" spans="2:2" ht="15.75" x14ac:dyDescent="0.25">
      <c r="B182" s="4"/>
    </row>
    <row r="183" spans="2:2" ht="15.75" x14ac:dyDescent="0.25">
      <c r="B183" s="4"/>
    </row>
    <row r="184" spans="2:2" ht="15.75" x14ac:dyDescent="0.25">
      <c r="B184" s="4"/>
    </row>
    <row r="185" spans="2:2" ht="15.75" x14ac:dyDescent="0.25">
      <c r="B185" s="4"/>
    </row>
    <row r="186" spans="2:2" ht="15.75" x14ac:dyDescent="0.25">
      <c r="B186" s="4"/>
    </row>
    <row r="187" spans="2:2" ht="15.75" x14ac:dyDescent="0.25">
      <c r="B187" s="4"/>
    </row>
    <row r="188" spans="2:2" ht="15.75" x14ac:dyDescent="0.25">
      <c r="B188" s="4"/>
    </row>
    <row r="189" spans="2:2" ht="15.75" x14ac:dyDescent="0.25">
      <c r="B189" s="4"/>
    </row>
    <row r="190" spans="2:2" ht="15.75" x14ac:dyDescent="0.25">
      <c r="B190" s="4"/>
    </row>
    <row r="191" spans="2:2" ht="15.75" x14ac:dyDescent="0.25">
      <c r="B191" s="4"/>
    </row>
    <row r="192" spans="2:2" ht="15.75" x14ac:dyDescent="0.25">
      <c r="B192" s="4"/>
    </row>
    <row r="193" spans="2:2" ht="15.75" x14ac:dyDescent="0.25">
      <c r="B193" s="4"/>
    </row>
    <row r="194" spans="2:2" ht="15.75" x14ac:dyDescent="0.25">
      <c r="B194" s="4"/>
    </row>
    <row r="195" spans="2:2" ht="15.75" x14ac:dyDescent="0.25">
      <c r="B195" s="4"/>
    </row>
    <row r="196" spans="2:2" ht="15.75" x14ac:dyDescent="0.25">
      <c r="B196" s="4"/>
    </row>
    <row r="197" spans="2:2" ht="15.75" x14ac:dyDescent="0.25">
      <c r="B197" s="4"/>
    </row>
    <row r="198" spans="2:2" ht="15.75" x14ac:dyDescent="0.25">
      <c r="B198" s="4"/>
    </row>
    <row r="199" spans="2:2" ht="15.75" x14ac:dyDescent="0.25">
      <c r="B199" s="4"/>
    </row>
    <row r="200" spans="2:2" ht="15.75" x14ac:dyDescent="0.25">
      <c r="B200" s="4"/>
    </row>
    <row r="201" spans="2:2" ht="15.75" x14ac:dyDescent="0.25">
      <c r="B201" s="4"/>
    </row>
    <row r="202" spans="2:2" ht="15.75" x14ac:dyDescent="0.25">
      <c r="B202" s="4"/>
    </row>
    <row r="203" spans="2:2" ht="15.75" x14ac:dyDescent="0.25">
      <c r="B203" s="4"/>
    </row>
    <row r="204" spans="2:2" ht="15.75" x14ac:dyDescent="0.25">
      <c r="B204" s="4"/>
    </row>
    <row r="205" spans="2:2" ht="15.75" x14ac:dyDescent="0.25">
      <c r="B205" s="4"/>
    </row>
    <row r="206" spans="2:2" ht="15.75" x14ac:dyDescent="0.25">
      <c r="B206" s="4"/>
    </row>
    <row r="207" spans="2:2" ht="15.75" x14ac:dyDescent="0.25">
      <c r="B207" s="4"/>
    </row>
    <row r="208" spans="2:2" ht="15.75" x14ac:dyDescent="0.25">
      <c r="B208" s="4"/>
    </row>
    <row r="209" spans="2:2" ht="15.75" x14ac:dyDescent="0.25">
      <c r="B209" s="4"/>
    </row>
    <row r="210" spans="2:2" ht="15.75" x14ac:dyDescent="0.25">
      <c r="B210" s="4"/>
    </row>
    <row r="211" spans="2:2" ht="15.75" x14ac:dyDescent="0.25">
      <c r="B211" s="4"/>
    </row>
    <row r="212" spans="2:2" ht="15.75" x14ac:dyDescent="0.25">
      <c r="B212" s="4"/>
    </row>
    <row r="213" spans="2:2" ht="15.75" x14ac:dyDescent="0.25">
      <c r="B213" s="4"/>
    </row>
    <row r="214" spans="2:2" ht="15.75" x14ac:dyDescent="0.25">
      <c r="B214" s="4"/>
    </row>
    <row r="215" spans="2:2" ht="15.75" x14ac:dyDescent="0.25">
      <c r="B215" s="4"/>
    </row>
    <row r="216" spans="2:2" ht="15.75" x14ac:dyDescent="0.25">
      <c r="B216" s="4"/>
    </row>
    <row r="217" spans="2:2" ht="15.75" x14ac:dyDescent="0.25">
      <c r="B217" s="4"/>
    </row>
    <row r="218" spans="2:2" ht="15.75" x14ac:dyDescent="0.25">
      <c r="B218" s="4"/>
    </row>
    <row r="219" spans="2:2" ht="15.75" x14ac:dyDescent="0.25">
      <c r="B219" s="4"/>
    </row>
    <row r="220" spans="2:2" ht="15.75" x14ac:dyDescent="0.25">
      <c r="B220" s="4"/>
    </row>
    <row r="221" spans="2:2" ht="15.75" x14ac:dyDescent="0.25">
      <c r="B221" s="4"/>
    </row>
    <row r="222" spans="2:2" ht="15.75" x14ac:dyDescent="0.25">
      <c r="B222" s="4"/>
    </row>
    <row r="223" spans="2:2" ht="15.75" x14ac:dyDescent="0.25">
      <c r="B223" s="4"/>
    </row>
    <row r="224" spans="2:2" ht="15.75" x14ac:dyDescent="0.25">
      <c r="B224" s="4"/>
    </row>
    <row r="225" spans="2:2" ht="15.75" x14ac:dyDescent="0.25">
      <c r="B225" s="4"/>
    </row>
    <row r="226" spans="2:2" ht="15.75" x14ac:dyDescent="0.25">
      <c r="B226" s="4"/>
    </row>
    <row r="227" spans="2:2" ht="15.75" x14ac:dyDescent="0.25">
      <c r="B227" s="4"/>
    </row>
    <row r="228" spans="2:2" ht="15.75" x14ac:dyDescent="0.25">
      <c r="B228" s="4"/>
    </row>
    <row r="229" spans="2:2" ht="15.75" x14ac:dyDescent="0.25">
      <c r="B229" s="4"/>
    </row>
    <row r="230" spans="2:2" ht="15.75" x14ac:dyDescent="0.25">
      <c r="B230" s="4"/>
    </row>
    <row r="231" spans="2:2" ht="15.75" x14ac:dyDescent="0.25">
      <c r="B231" s="4"/>
    </row>
    <row r="232" spans="2:2" ht="15.75" x14ac:dyDescent="0.25">
      <c r="B232" s="4"/>
    </row>
    <row r="233" spans="2:2" ht="15.75" x14ac:dyDescent="0.25">
      <c r="B233" s="4"/>
    </row>
    <row r="234" spans="2:2" ht="15.75" x14ac:dyDescent="0.25">
      <c r="B234" s="4"/>
    </row>
    <row r="235" spans="2:2" ht="15.75" x14ac:dyDescent="0.25">
      <c r="B235" s="4"/>
    </row>
    <row r="236" spans="2:2" ht="15.75" x14ac:dyDescent="0.25">
      <c r="B236" s="4"/>
    </row>
    <row r="237" spans="2:2" ht="15.75" x14ac:dyDescent="0.25">
      <c r="B237" s="4"/>
    </row>
    <row r="238" spans="2:2" ht="15.75" x14ac:dyDescent="0.25">
      <c r="B238" s="4"/>
    </row>
    <row r="239" spans="2:2" ht="15.75" x14ac:dyDescent="0.25">
      <c r="B239" s="4"/>
    </row>
    <row r="240" spans="2:2" ht="15.75" x14ac:dyDescent="0.25">
      <c r="B240" s="4"/>
    </row>
    <row r="241" spans="2:2" ht="15.75" x14ac:dyDescent="0.25">
      <c r="B241" s="4"/>
    </row>
    <row r="242" spans="2:2" ht="15.75" x14ac:dyDescent="0.25">
      <c r="B242" s="4"/>
    </row>
    <row r="243" spans="2:2" ht="15.75" x14ac:dyDescent="0.25">
      <c r="B243" s="4"/>
    </row>
    <row r="244" spans="2:2" ht="15.75" x14ac:dyDescent="0.25">
      <c r="B244" s="4"/>
    </row>
    <row r="245" spans="2:2" ht="15.75" x14ac:dyDescent="0.25">
      <c r="B245" s="4"/>
    </row>
    <row r="246" spans="2:2" ht="15.75" x14ac:dyDescent="0.25">
      <c r="B246" s="4"/>
    </row>
    <row r="247" spans="2:2" ht="15.75" x14ac:dyDescent="0.25">
      <c r="B247" s="4"/>
    </row>
    <row r="248" spans="2:2" ht="15.75" x14ac:dyDescent="0.25">
      <c r="B248" s="4"/>
    </row>
    <row r="249" spans="2:2" ht="15.75" x14ac:dyDescent="0.25">
      <c r="B249" s="4"/>
    </row>
    <row r="250" spans="2:2" ht="15.75" x14ac:dyDescent="0.25">
      <c r="B250" s="4"/>
    </row>
    <row r="251" spans="2:2" ht="15.75" x14ac:dyDescent="0.25">
      <c r="B251" s="4"/>
    </row>
    <row r="252" spans="2:2" ht="15.75" x14ac:dyDescent="0.25">
      <c r="B252" s="4"/>
    </row>
    <row r="253" spans="2:2" ht="15.75" x14ac:dyDescent="0.25">
      <c r="B253" s="4"/>
    </row>
    <row r="254" spans="2:2" ht="15.75" x14ac:dyDescent="0.25">
      <c r="B254" s="4"/>
    </row>
    <row r="255" spans="2:2" ht="15.75" x14ac:dyDescent="0.25">
      <c r="B255" s="4"/>
    </row>
    <row r="256" spans="2:2" ht="15.75" x14ac:dyDescent="0.25">
      <c r="B256" s="4"/>
    </row>
    <row r="257" spans="2:2" ht="15.75" x14ac:dyDescent="0.25">
      <c r="B257" s="4"/>
    </row>
    <row r="258" spans="2:2" ht="15.75" x14ac:dyDescent="0.25">
      <c r="B258" s="4"/>
    </row>
    <row r="259" spans="2:2" ht="15.75" x14ac:dyDescent="0.25">
      <c r="B259" s="4"/>
    </row>
    <row r="260" spans="2:2" ht="15.75" x14ac:dyDescent="0.25">
      <c r="B260" s="4"/>
    </row>
    <row r="261" spans="2:2" ht="15.75" x14ac:dyDescent="0.25">
      <c r="B261" s="4"/>
    </row>
    <row r="262" spans="2:2" ht="15.75" x14ac:dyDescent="0.25">
      <c r="B262" s="4"/>
    </row>
    <row r="263" spans="2:2" ht="15.75" x14ac:dyDescent="0.25">
      <c r="B263" s="4"/>
    </row>
    <row r="264" spans="2:2" ht="15.75" x14ac:dyDescent="0.25">
      <c r="B264" s="4"/>
    </row>
    <row r="265" spans="2:2" ht="15.75" x14ac:dyDescent="0.25">
      <c r="B265" s="4"/>
    </row>
    <row r="266" spans="2:2" ht="15.75" x14ac:dyDescent="0.25">
      <c r="B266" s="4"/>
    </row>
    <row r="267" spans="2:2" ht="15.75" x14ac:dyDescent="0.25">
      <c r="B267" s="4"/>
    </row>
    <row r="268" spans="2:2" ht="15.75" x14ac:dyDescent="0.25">
      <c r="B268" s="4"/>
    </row>
    <row r="269" spans="2:2" ht="15.75" x14ac:dyDescent="0.25">
      <c r="B269" s="4"/>
    </row>
    <row r="270" spans="2:2" ht="15.75" x14ac:dyDescent="0.25">
      <c r="B270" s="4"/>
    </row>
    <row r="271" spans="2:2" ht="15.75" x14ac:dyDescent="0.25">
      <c r="B271" s="4"/>
    </row>
    <row r="272" spans="2:2" ht="15.75" x14ac:dyDescent="0.25">
      <c r="B272" s="4"/>
    </row>
    <row r="273" spans="2:2" ht="15.75" x14ac:dyDescent="0.25">
      <c r="B273" s="4"/>
    </row>
    <row r="274" spans="2:2" ht="15.75" x14ac:dyDescent="0.25">
      <c r="B274" s="4"/>
    </row>
    <row r="275" spans="2:2" ht="15.75" x14ac:dyDescent="0.25">
      <c r="B275" s="4"/>
    </row>
    <row r="276" spans="2:2" ht="15.75" x14ac:dyDescent="0.25">
      <c r="B276" s="4"/>
    </row>
    <row r="277" spans="2:2" ht="15.75" x14ac:dyDescent="0.25">
      <c r="B277" s="4"/>
    </row>
    <row r="278" spans="2:2" ht="15.75" x14ac:dyDescent="0.25">
      <c r="B278" s="4"/>
    </row>
    <row r="279" spans="2:2" ht="15.75" x14ac:dyDescent="0.25">
      <c r="B279" s="4"/>
    </row>
    <row r="280" spans="2:2" ht="15.75" x14ac:dyDescent="0.25">
      <c r="B280" s="4"/>
    </row>
    <row r="281" spans="2:2" ht="15.75" x14ac:dyDescent="0.25">
      <c r="B281" s="4"/>
    </row>
    <row r="282" spans="2:2" ht="15.75" x14ac:dyDescent="0.25">
      <c r="B282" s="4"/>
    </row>
    <row r="283" spans="2:2" ht="15.75" x14ac:dyDescent="0.25">
      <c r="B283" s="4"/>
    </row>
    <row r="284" spans="2:2" ht="15.75" x14ac:dyDescent="0.25">
      <c r="B284" s="4"/>
    </row>
    <row r="285" spans="2:2" ht="15.75" x14ac:dyDescent="0.25">
      <c r="B285" s="4"/>
    </row>
    <row r="286" spans="2:2" ht="15.75" x14ac:dyDescent="0.25">
      <c r="B286" s="4"/>
    </row>
    <row r="287" spans="2:2" ht="15.75" x14ac:dyDescent="0.25">
      <c r="B287" s="4"/>
    </row>
    <row r="288" spans="2:2" ht="15.75" x14ac:dyDescent="0.25">
      <c r="B288" s="4"/>
    </row>
    <row r="289" spans="2:2" ht="15.75" x14ac:dyDescent="0.25">
      <c r="B289" s="4"/>
    </row>
    <row r="290" spans="2:2" ht="15.75" x14ac:dyDescent="0.25">
      <c r="B290" s="4"/>
    </row>
    <row r="291" spans="2:2" ht="15.75" x14ac:dyDescent="0.25">
      <c r="B291" s="4"/>
    </row>
    <row r="292" spans="2:2" ht="15.75" x14ac:dyDescent="0.25">
      <c r="B292" s="4"/>
    </row>
    <row r="293" spans="2:2" ht="15.75" x14ac:dyDescent="0.25">
      <c r="B293" s="4"/>
    </row>
    <row r="294" spans="2:2" ht="15.75" x14ac:dyDescent="0.25">
      <c r="B294" s="4"/>
    </row>
    <row r="295" spans="2:2" ht="15.75" x14ac:dyDescent="0.25">
      <c r="B295" s="4"/>
    </row>
    <row r="296" spans="2:2" ht="15.75" x14ac:dyDescent="0.25">
      <c r="B296" s="4"/>
    </row>
    <row r="297" spans="2:2" ht="15.75" x14ac:dyDescent="0.25">
      <c r="B297" s="4"/>
    </row>
    <row r="298" spans="2:2" ht="15.75" x14ac:dyDescent="0.25">
      <c r="B298" s="4"/>
    </row>
    <row r="299" spans="2:2" ht="15.75" x14ac:dyDescent="0.25">
      <c r="B299" s="4"/>
    </row>
    <row r="300" spans="2:2" ht="15.75" x14ac:dyDescent="0.25">
      <c r="B300" s="4"/>
    </row>
    <row r="301" spans="2:2" ht="15.75" x14ac:dyDescent="0.25">
      <c r="B301" s="4"/>
    </row>
    <row r="302" spans="2:2" ht="15.75" x14ac:dyDescent="0.25">
      <c r="B302" s="4"/>
    </row>
    <row r="303" spans="2:2" ht="15.75" x14ac:dyDescent="0.25">
      <c r="B303" s="4"/>
    </row>
    <row r="304" spans="2:2" ht="15.75" x14ac:dyDescent="0.25">
      <c r="B304" s="4"/>
    </row>
    <row r="305" spans="2:2" ht="15.75" x14ac:dyDescent="0.25">
      <c r="B305" s="4"/>
    </row>
    <row r="306" spans="2:2" ht="15.75" x14ac:dyDescent="0.25">
      <c r="B306" s="4"/>
    </row>
    <row r="307" spans="2:2" ht="15.75" x14ac:dyDescent="0.25">
      <c r="B307" s="4"/>
    </row>
    <row r="308" spans="2:2" ht="15.75" x14ac:dyDescent="0.25">
      <c r="B308" s="4"/>
    </row>
    <row r="309" spans="2:2" ht="15.75" x14ac:dyDescent="0.25">
      <c r="B309" s="4"/>
    </row>
    <row r="310" spans="2:2" ht="15.75" x14ac:dyDescent="0.25">
      <c r="B310" s="4"/>
    </row>
    <row r="311" spans="2:2" ht="15.75" x14ac:dyDescent="0.25">
      <c r="B311" s="4"/>
    </row>
    <row r="312" spans="2:2" ht="15.75" x14ac:dyDescent="0.25">
      <c r="B312" s="4"/>
    </row>
    <row r="313" spans="2:2" ht="15.75" x14ac:dyDescent="0.25">
      <c r="B313" s="4"/>
    </row>
    <row r="314" spans="2:2" ht="15.75" x14ac:dyDescent="0.25">
      <c r="B314" s="4"/>
    </row>
    <row r="315" spans="2:2" ht="15.75" x14ac:dyDescent="0.25">
      <c r="B315" s="4"/>
    </row>
    <row r="316" spans="2:2" ht="15.75" x14ac:dyDescent="0.25">
      <c r="B316" s="4"/>
    </row>
    <row r="317" spans="2:2" ht="15.75" x14ac:dyDescent="0.25">
      <c r="B317" s="4"/>
    </row>
    <row r="318" spans="2:2" ht="15.75" x14ac:dyDescent="0.25">
      <c r="B318" s="4"/>
    </row>
    <row r="319" spans="2:2" ht="15.75" x14ac:dyDescent="0.25">
      <c r="B319" s="4"/>
    </row>
    <row r="320" spans="2:2" ht="15.75" x14ac:dyDescent="0.25">
      <c r="B320" s="4"/>
    </row>
    <row r="321" spans="2:2" ht="15.75" x14ac:dyDescent="0.25">
      <c r="B321" s="4"/>
    </row>
    <row r="322" spans="2:2" ht="15.75" x14ac:dyDescent="0.25">
      <c r="B322" s="4"/>
    </row>
    <row r="323" spans="2:2" ht="15.75" x14ac:dyDescent="0.25">
      <c r="B323" s="4"/>
    </row>
    <row r="324" spans="2:2" ht="15.75" x14ac:dyDescent="0.25">
      <c r="B324" s="4"/>
    </row>
    <row r="325" spans="2:2" ht="15.75" x14ac:dyDescent="0.25">
      <c r="B325" s="4"/>
    </row>
    <row r="326" spans="2:2" ht="15.75" x14ac:dyDescent="0.25">
      <c r="B326" s="4"/>
    </row>
    <row r="327" spans="2:2" ht="15.75" x14ac:dyDescent="0.25">
      <c r="B327" s="4"/>
    </row>
    <row r="328" spans="2:2" ht="15.75" x14ac:dyDescent="0.25">
      <c r="B328" s="4"/>
    </row>
    <row r="329" spans="2:2" ht="15.75" x14ac:dyDescent="0.25">
      <c r="B329" s="4"/>
    </row>
    <row r="330" spans="2:2" ht="15.75" x14ac:dyDescent="0.25">
      <c r="B330" s="4"/>
    </row>
    <row r="331" spans="2:2" ht="15.75" x14ac:dyDescent="0.25">
      <c r="B331" s="4"/>
    </row>
    <row r="332" spans="2:2" ht="15.75" x14ac:dyDescent="0.25">
      <c r="B332" s="4"/>
    </row>
    <row r="333" spans="2:2" ht="15.75" x14ac:dyDescent="0.25">
      <c r="B333" s="4"/>
    </row>
    <row r="334" spans="2:2" ht="15.75" x14ac:dyDescent="0.25">
      <c r="B334" s="4"/>
    </row>
    <row r="335" spans="2:2" ht="15.75" x14ac:dyDescent="0.25">
      <c r="B335" s="4"/>
    </row>
    <row r="336" spans="2:2" ht="15.75" x14ac:dyDescent="0.25">
      <c r="B336" s="4"/>
    </row>
    <row r="337" spans="2:2" ht="15.75" x14ac:dyDescent="0.25">
      <c r="B337" s="4"/>
    </row>
    <row r="338" spans="2:2" ht="15.75" x14ac:dyDescent="0.25">
      <c r="B338" s="4"/>
    </row>
    <row r="339" spans="2:2" ht="15.75" x14ac:dyDescent="0.25">
      <c r="B339" s="4"/>
    </row>
    <row r="340" spans="2:2" ht="15.75" x14ac:dyDescent="0.25">
      <c r="B340" s="4"/>
    </row>
    <row r="341" spans="2:2" ht="15.75" x14ac:dyDescent="0.25">
      <c r="B341" s="4"/>
    </row>
    <row r="342" spans="2:2" ht="15.75" x14ac:dyDescent="0.25">
      <c r="B342" s="4"/>
    </row>
    <row r="343" spans="2:2" ht="15.75" x14ac:dyDescent="0.25">
      <c r="B343" s="4"/>
    </row>
    <row r="344" spans="2:2" ht="15.75" x14ac:dyDescent="0.25">
      <c r="B344" s="4"/>
    </row>
    <row r="345" spans="2:2" ht="15.75" x14ac:dyDescent="0.25">
      <c r="B345" s="4"/>
    </row>
    <row r="346" spans="2:2" ht="15.75" x14ac:dyDescent="0.25">
      <c r="B346" s="4"/>
    </row>
    <row r="347" spans="2:2" ht="15.75" x14ac:dyDescent="0.25">
      <c r="B347" s="4"/>
    </row>
    <row r="348" spans="2:2" ht="15.75" x14ac:dyDescent="0.25">
      <c r="B348" s="4"/>
    </row>
    <row r="349" spans="2:2" ht="15.75" x14ac:dyDescent="0.25">
      <c r="B349" s="4"/>
    </row>
    <row r="350" spans="2:2" ht="15.75" x14ac:dyDescent="0.25">
      <c r="B350" s="4"/>
    </row>
    <row r="351" spans="2:2" ht="15.75" x14ac:dyDescent="0.25">
      <c r="B351" s="4"/>
    </row>
    <row r="352" spans="2:2" ht="15.75" x14ac:dyDescent="0.25">
      <c r="B352" s="4"/>
    </row>
    <row r="353" spans="2:2" ht="15.75" x14ac:dyDescent="0.25">
      <c r="B353" s="4"/>
    </row>
    <row r="354" spans="2:2" ht="15.75" x14ac:dyDescent="0.25">
      <c r="B354" s="4"/>
    </row>
    <row r="355" spans="2:2" ht="15.75" x14ac:dyDescent="0.25">
      <c r="B355" s="4"/>
    </row>
    <row r="356" spans="2:2" ht="15.75" x14ac:dyDescent="0.25">
      <c r="B356" s="4"/>
    </row>
    <row r="357" spans="2:2" ht="15.75" x14ac:dyDescent="0.25">
      <c r="B357" s="4"/>
    </row>
    <row r="358" spans="2:2" ht="15.75" x14ac:dyDescent="0.25">
      <c r="B358" s="4"/>
    </row>
    <row r="359" spans="2:2" ht="15.75" x14ac:dyDescent="0.25">
      <c r="B359" s="4"/>
    </row>
    <row r="360" spans="2:2" ht="15.75" x14ac:dyDescent="0.25">
      <c r="B360" s="4"/>
    </row>
    <row r="361" spans="2:2" ht="15.75" x14ac:dyDescent="0.25">
      <c r="B361" s="4"/>
    </row>
    <row r="362" spans="2:2" ht="15.75" x14ac:dyDescent="0.25">
      <c r="B362" s="4"/>
    </row>
    <row r="363" spans="2:2" ht="15.75" x14ac:dyDescent="0.25">
      <c r="B363" s="4"/>
    </row>
    <row r="364" spans="2:2" ht="15.75" x14ac:dyDescent="0.25">
      <c r="B364" s="4"/>
    </row>
    <row r="365" spans="2:2" ht="15.75" x14ac:dyDescent="0.25">
      <c r="B365" s="4"/>
    </row>
    <row r="366" spans="2:2" ht="15.75" x14ac:dyDescent="0.25">
      <c r="B366" s="4"/>
    </row>
    <row r="367" spans="2:2" ht="15.75" x14ac:dyDescent="0.25">
      <c r="B367" s="4"/>
    </row>
    <row r="368" spans="2:2" ht="15.75" x14ac:dyDescent="0.25">
      <c r="B368" s="4"/>
    </row>
    <row r="369" spans="2:2" ht="15.75" x14ac:dyDescent="0.25">
      <c r="B369" s="4"/>
    </row>
    <row r="370" spans="2:2" ht="15.75" x14ac:dyDescent="0.25">
      <c r="B370" s="4"/>
    </row>
    <row r="371" spans="2:2" ht="15.75" x14ac:dyDescent="0.25">
      <c r="B371" s="4"/>
    </row>
    <row r="372" spans="2:2" ht="15.75" x14ac:dyDescent="0.25">
      <c r="B372" s="4"/>
    </row>
    <row r="373" spans="2:2" ht="15.75" x14ac:dyDescent="0.25">
      <c r="B373" s="4"/>
    </row>
    <row r="374" spans="2:2" ht="15.75" x14ac:dyDescent="0.25">
      <c r="B374" s="4"/>
    </row>
    <row r="375" spans="2:2" ht="15.75" x14ac:dyDescent="0.25">
      <c r="B375" s="4"/>
    </row>
    <row r="376" spans="2:2" ht="15.75" x14ac:dyDescent="0.25">
      <c r="B376" s="4"/>
    </row>
    <row r="377" spans="2:2" ht="15.75" x14ac:dyDescent="0.25">
      <c r="B377" s="4"/>
    </row>
    <row r="378" spans="2:2" ht="15.75" x14ac:dyDescent="0.25">
      <c r="B378" s="4"/>
    </row>
    <row r="379" spans="2:2" ht="15.75" x14ac:dyDescent="0.25">
      <c r="B379" s="4"/>
    </row>
    <row r="380" spans="2:2" ht="15.75" x14ac:dyDescent="0.25">
      <c r="B380" s="4"/>
    </row>
    <row r="381" spans="2:2" ht="15.75" x14ac:dyDescent="0.25">
      <c r="B381" s="4"/>
    </row>
    <row r="382" spans="2:2" ht="15.75" x14ac:dyDescent="0.25">
      <c r="B382" s="4"/>
    </row>
    <row r="383" spans="2:2" ht="15.75" x14ac:dyDescent="0.25">
      <c r="B383" s="4"/>
    </row>
    <row r="384" spans="2:2" ht="15.75" x14ac:dyDescent="0.25">
      <c r="B384" s="4"/>
    </row>
    <row r="385" spans="2:2" ht="15.75" x14ac:dyDescent="0.25">
      <c r="B385" s="4"/>
    </row>
    <row r="386" spans="2:2" ht="15.75" x14ac:dyDescent="0.25">
      <c r="B386" s="4"/>
    </row>
    <row r="387" spans="2:2" ht="15.75" x14ac:dyDescent="0.25">
      <c r="B387" s="4"/>
    </row>
    <row r="388" spans="2:2" ht="15.75" x14ac:dyDescent="0.25">
      <c r="B388" s="4"/>
    </row>
    <row r="389" spans="2:2" ht="15.75" x14ac:dyDescent="0.25">
      <c r="B389" s="4"/>
    </row>
    <row r="390" spans="2:2" ht="15.75" x14ac:dyDescent="0.25">
      <c r="B390" s="4"/>
    </row>
    <row r="391" spans="2:2" ht="15.75" x14ac:dyDescent="0.25">
      <c r="B391" s="4"/>
    </row>
    <row r="392" spans="2:2" ht="15.75" x14ac:dyDescent="0.25">
      <c r="B392" s="4"/>
    </row>
    <row r="393" spans="2:2" ht="15.75" x14ac:dyDescent="0.25">
      <c r="B393" s="4"/>
    </row>
    <row r="394" spans="2:2" ht="15.75" x14ac:dyDescent="0.25">
      <c r="B394" s="4"/>
    </row>
    <row r="395" spans="2:2" ht="15.75" x14ac:dyDescent="0.25">
      <c r="B395" s="4"/>
    </row>
    <row r="396" spans="2:2" ht="15.75" x14ac:dyDescent="0.25">
      <c r="B396" s="4"/>
    </row>
    <row r="397" spans="2:2" ht="15.75" x14ac:dyDescent="0.25">
      <c r="B397" s="4"/>
    </row>
    <row r="398" spans="2:2" ht="15.75" x14ac:dyDescent="0.25">
      <c r="B398" s="4"/>
    </row>
    <row r="399" spans="2:2" ht="15.75" x14ac:dyDescent="0.25">
      <c r="B399" s="4"/>
    </row>
    <row r="400" spans="2:2" ht="15.75" x14ac:dyDescent="0.25">
      <c r="B400" s="4"/>
    </row>
    <row r="401" spans="2:2" ht="15.75" x14ac:dyDescent="0.25">
      <c r="B401" s="4"/>
    </row>
    <row r="402" spans="2:2" ht="15.75" x14ac:dyDescent="0.25">
      <c r="B402" s="4"/>
    </row>
    <row r="403" spans="2:2" ht="15.75" x14ac:dyDescent="0.25">
      <c r="B403" s="4"/>
    </row>
    <row r="404" spans="2:2" ht="15.75" x14ac:dyDescent="0.25">
      <c r="B404" s="4"/>
    </row>
    <row r="405" spans="2:2" ht="15.75" x14ac:dyDescent="0.25">
      <c r="B405" s="4"/>
    </row>
    <row r="406" spans="2:2" ht="15.75" x14ac:dyDescent="0.25">
      <c r="B406" s="4"/>
    </row>
    <row r="407" spans="2:2" ht="15.75" x14ac:dyDescent="0.25">
      <c r="B407" s="4"/>
    </row>
    <row r="408" spans="2:2" ht="15.75" x14ac:dyDescent="0.25">
      <c r="B408" s="4"/>
    </row>
    <row r="409" spans="2:2" ht="15.75" x14ac:dyDescent="0.25">
      <c r="B409" s="4"/>
    </row>
    <row r="410" spans="2:2" ht="15.75" x14ac:dyDescent="0.25">
      <c r="B410" s="4"/>
    </row>
    <row r="411" spans="2:2" ht="15.75" x14ac:dyDescent="0.25">
      <c r="B411" s="4"/>
    </row>
    <row r="412" spans="2:2" ht="15.75" x14ac:dyDescent="0.25">
      <c r="B412" s="4"/>
    </row>
    <row r="413" spans="2:2" ht="15.75" x14ac:dyDescent="0.25">
      <c r="B413" s="4"/>
    </row>
    <row r="414" spans="2:2" ht="15.75" x14ac:dyDescent="0.25">
      <c r="B414" s="4"/>
    </row>
    <row r="415" spans="2:2" ht="15.75" x14ac:dyDescent="0.25">
      <c r="B415" s="4"/>
    </row>
    <row r="416" spans="2:2" ht="15.75" x14ac:dyDescent="0.25">
      <c r="B416" s="4"/>
    </row>
    <row r="417" spans="2:2" ht="15.75" x14ac:dyDescent="0.25">
      <c r="B417" s="4"/>
    </row>
    <row r="418" spans="2:2" ht="15.75" x14ac:dyDescent="0.25">
      <c r="B418" s="4"/>
    </row>
    <row r="419" spans="2:2" ht="15.75" x14ac:dyDescent="0.25">
      <c r="B419" s="4"/>
    </row>
    <row r="420" spans="2:2" ht="15.75" x14ac:dyDescent="0.25">
      <c r="B420" s="4"/>
    </row>
    <row r="421" spans="2:2" ht="15.75" x14ac:dyDescent="0.25">
      <c r="B421" s="4"/>
    </row>
    <row r="422" spans="2:2" ht="15.75" x14ac:dyDescent="0.25">
      <c r="B422" s="4"/>
    </row>
    <row r="423" spans="2:2" ht="15.75" x14ac:dyDescent="0.25">
      <c r="B423" s="4"/>
    </row>
    <row r="424" spans="2:2" ht="15.75" x14ac:dyDescent="0.25">
      <c r="B424" s="4"/>
    </row>
    <row r="425" spans="2:2" ht="15.75" x14ac:dyDescent="0.25">
      <c r="B425" s="4"/>
    </row>
    <row r="426" spans="2:2" ht="15.75" x14ac:dyDescent="0.25">
      <c r="B426" s="4"/>
    </row>
    <row r="427" spans="2:2" ht="15.75" x14ac:dyDescent="0.25">
      <c r="B427" s="4"/>
    </row>
    <row r="428" spans="2:2" ht="15.75" x14ac:dyDescent="0.25">
      <c r="B428" s="4"/>
    </row>
    <row r="429" spans="2:2" ht="15.75" x14ac:dyDescent="0.25">
      <c r="B429" s="4"/>
    </row>
    <row r="430" spans="2:2" ht="15.75" x14ac:dyDescent="0.25">
      <c r="B430" s="4"/>
    </row>
    <row r="431" spans="2:2" ht="15.75" x14ac:dyDescent="0.25">
      <c r="B431" s="4"/>
    </row>
    <row r="432" spans="2:2" ht="15.75" x14ac:dyDescent="0.25">
      <c r="B432" s="4"/>
    </row>
    <row r="433" spans="2:2" ht="15.75" x14ac:dyDescent="0.25">
      <c r="B433" s="4"/>
    </row>
    <row r="434" spans="2:2" ht="15.75" x14ac:dyDescent="0.25">
      <c r="B434" s="4"/>
    </row>
    <row r="435" spans="2:2" ht="15.75" x14ac:dyDescent="0.25">
      <c r="B435" s="4"/>
    </row>
    <row r="436" spans="2:2" ht="15.75" x14ac:dyDescent="0.25">
      <c r="B436" s="4"/>
    </row>
    <row r="437" spans="2:2" ht="15.75" x14ac:dyDescent="0.25">
      <c r="B437" s="4"/>
    </row>
    <row r="438" spans="2:2" ht="15.75" x14ac:dyDescent="0.25">
      <c r="B438" s="4"/>
    </row>
    <row r="439" spans="2:2" ht="15.75" x14ac:dyDescent="0.25">
      <c r="B439" s="4"/>
    </row>
    <row r="440" spans="2:2" ht="15.75" x14ac:dyDescent="0.25">
      <c r="B440" s="4"/>
    </row>
    <row r="441" spans="2:2" ht="15.75" x14ac:dyDescent="0.25">
      <c r="B441" s="4"/>
    </row>
    <row r="442" spans="2:2" ht="15.75" x14ac:dyDescent="0.25">
      <c r="B442" s="4"/>
    </row>
    <row r="443" spans="2:2" ht="15.75" x14ac:dyDescent="0.25">
      <c r="B443" s="4"/>
    </row>
    <row r="444" spans="2:2" ht="15.75" x14ac:dyDescent="0.25">
      <c r="B444" s="4"/>
    </row>
    <row r="445" spans="2:2" ht="15.75" x14ac:dyDescent="0.25">
      <c r="B445" s="4"/>
    </row>
    <row r="446" spans="2:2" ht="15.75" x14ac:dyDescent="0.25">
      <c r="B446" s="4"/>
    </row>
    <row r="447" spans="2:2" ht="15.75" x14ac:dyDescent="0.25">
      <c r="B447" s="4"/>
    </row>
    <row r="448" spans="2:2" ht="15.75" x14ac:dyDescent="0.25">
      <c r="B448" s="4"/>
    </row>
    <row r="449" spans="2:2" ht="15.75" x14ac:dyDescent="0.25">
      <c r="B449" s="4"/>
    </row>
    <row r="450" spans="2:2" ht="15.75" x14ac:dyDescent="0.25">
      <c r="B450" s="4"/>
    </row>
    <row r="451" spans="2:2" ht="15.75" x14ac:dyDescent="0.25">
      <c r="B451" s="4"/>
    </row>
    <row r="452" spans="2:2" ht="15.75" x14ac:dyDescent="0.25">
      <c r="B452" s="4"/>
    </row>
    <row r="453" spans="2:2" ht="15.75" x14ac:dyDescent="0.25">
      <c r="B453" s="4"/>
    </row>
    <row r="454" spans="2:2" ht="15.75" x14ac:dyDescent="0.25">
      <c r="B454" s="4"/>
    </row>
    <row r="455" spans="2:2" ht="15.75" x14ac:dyDescent="0.25">
      <c r="B455" s="4"/>
    </row>
    <row r="456" spans="2:2" ht="15.75" x14ac:dyDescent="0.25">
      <c r="B456" s="4"/>
    </row>
    <row r="457" spans="2:2" ht="15.75" x14ac:dyDescent="0.25">
      <c r="B457" s="4"/>
    </row>
    <row r="458" spans="2:2" ht="15.75" x14ac:dyDescent="0.25">
      <c r="B458" s="4"/>
    </row>
    <row r="459" spans="2:2" ht="15.75" x14ac:dyDescent="0.25">
      <c r="B459" s="4"/>
    </row>
    <row r="460" spans="2:2" ht="15.75" x14ac:dyDescent="0.25">
      <c r="B460" s="4"/>
    </row>
    <row r="461" spans="2:2" ht="15.75" x14ac:dyDescent="0.25">
      <c r="B461" s="4"/>
    </row>
    <row r="462" spans="2:2" ht="15.75" x14ac:dyDescent="0.25">
      <c r="B462" s="4"/>
    </row>
    <row r="463" spans="2:2" ht="15.75" x14ac:dyDescent="0.25">
      <c r="B463" s="4"/>
    </row>
    <row r="464" spans="2:2" ht="15.75" x14ac:dyDescent="0.25">
      <c r="B464" s="4"/>
    </row>
    <row r="465" spans="2:2" ht="15.75" x14ac:dyDescent="0.25">
      <c r="B465" s="4"/>
    </row>
    <row r="466" spans="2:2" ht="15.75" x14ac:dyDescent="0.25">
      <c r="B466" s="4"/>
    </row>
    <row r="467" spans="2:2" ht="15.75" x14ac:dyDescent="0.25">
      <c r="B467" s="4"/>
    </row>
    <row r="468" spans="2:2" ht="15.75" x14ac:dyDescent="0.25">
      <c r="B468" s="4"/>
    </row>
    <row r="469" spans="2:2" ht="15.75" x14ac:dyDescent="0.25">
      <c r="B469" s="4"/>
    </row>
    <row r="470" spans="2:2" ht="15.75" x14ac:dyDescent="0.25">
      <c r="B470" s="4"/>
    </row>
    <row r="471" spans="2:2" ht="15.75" x14ac:dyDescent="0.25">
      <c r="B471" s="4"/>
    </row>
    <row r="472" spans="2:2" ht="15.75" x14ac:dyDescent="0.25">
      <c r="B472" s="4"/>
    </row>
    <row r="473" spans="2:2" ht="15.75" x14ac:dyDescent="0.25">
      <c r="B473" s="4"/>
    </row>
    <row r="474" spans="2:2" ht="15.75" x14ac:dyDescent="0.25">
      <c r="B474" s="4"/>
    </row>
    <row r="475" spans="2:2" ht="15.75" x14ac:dyDescent="0.25">
      <c r="B475" s="4"/>
    </row>
    <row r="476" spans="2:2" ht="15.75" x14ac:dyDescent="0.25">
      <c r="B476" s="4"/>
    </row>
    <row r="477" spans="2:2" ht="15.75" x14ac:dyDescent="0.25">
      <c r="B477" s="4"/>
    </row>
    <row r="478" spans="2:2" ht="15.75" x14ac:dyDescent="0.25">
      <c r="B478" s="4"/>
    </row>
    <row r="479" spans="2:2" ht="15.75" x14ac:dyDescent="0.25">
      <c r="B479" s="4"/>
    </row>
    <row r="480" spans="2:2" ht="15.75" x14ac:dyDescent="0.25">
      <c r="B480" s="4"/>
    </row>
    <row r="481" spans="2:2" ht="15.75" x14ac:dyDescent="0.25">
      <c r="B481" s="4"/>
    </row>
    <row r="482" spans="2:2" ht="15.75" x14ac:dyDescent="0.25">
      <c r="B482" s="4"/>
    </row>
    <row r="483" spans="2:2" ht="15.75" x14ac:dyDescent="0.25">
      <c r="B483" s="4"/>
    </row>
    <row r="484" spans="2:2" ht="15.75" x14ac:dyDescent="0.25">
      <c r="B484" s="4"/>
    </row>
    <row r="485" spans="2:2" ht="15.75" x14ac:dyDescent="0.25">
      <c r="B485" s="4"/>
    </row>
    <row r="486" spans="2:2" ht="15.75" x14ac:dyDescent="0.25">
      <c r="B486" s="4"/>
    </row>
    <row r="487" spans="2:2" ht="15.75" x14ac:dyDescent="0.25">
      <c r="B487" s="4"/>
    </row>
    <row r="488" spans="2:2" ht="15.75" x14ac:dyDescent="0.25">
      <c r="B488" s="4"/>
    </row>
    <row r="489" spans="2:2" ht="15.75" x14ac:dyDescent="0.25">
      <c r="B489" s="4"/>
    </row>
    <row r="490" spans="2:2" ht="15.75" x14ac:dyDescent="0.25">
      <c r="B490" s="4"/>
    </row>
    <row r="491" spans="2:2" ht="15.75" x14ac:dyDescent="0.25">
      <c r="B491" s="4"/>
    </row>
    <row r="492" spans="2:2" ht="15.75" x14ac:dyDescent="0.25">
      <c r="B492" s="4"/>
    </row>
    <row r="493" spans="2:2" ht="15.75" x14ac:dyDescent="0.25">
      <c r="B493" s="4"/>
    </row>
    <row r="494" spans="2:2" ht="15.75" x14ac:dyDescent="0.25">
      <c r="B494" s="4"/>
    </row>
    <row r="495" spans="2:2" ht="15.75" x14ac:dyDescent="0.25">
      <c r="B495" s="4"/>
    </row>
    <row r="496" spans="2:2" ht="15.75" x14ac:dyDescent="0.25">
      <c r="B496" s="4"/>
    </row>
    <row r="497" spans="2:2" ht="15.75" x14ac:dyDescent="0.25">
      <c r="B497" s="4"/>
    </row>
    <row r="498" spans="2:2" ht="15.75" x14ac:dyDescent="0.25">
      <c r="B498" s="4"/>
    </row>
    <row r="499" spans="2:2" ht="15.75" x14ac:dyDescent="0.25">
      <c r="B499" s="4"/>
    </row>
    <row r="500" spans="2:2" ht="15.75" x14ac:dyDescent="0.25">
      <c r="B500" s="4"/>
    </row>
    <row r="501" spans="2:2" ht="15.75" x14ac:dyDescent="0.25">
      <c r="B501" s="4"/>
    </row>
    <row r="502" spans="2:2" ht="15.75" x14ac:dyDescent="0.25">
      <c r="B502" s="4"/>
    </row>
    <row r="503" spans="2:2" ht="15.75" x14ac:dyDescent="0.25">
      <c r="B503" s="4"/>
    </row>
    <row r="504" spans="2:2" ht="15.75" x14ac:dyDescent="0.25">
      <c r="B504" s="4"/>
    </row>
    <row r="505" spans="2:2" ht="15.75" x14ac:dyDescent="0.25">
      <c r="B505" s="4"/>
    </row>
    <row r="506" spans="2:2" ht="15.75" x14ac:dyDescent="0.25">
      <c r="B506" s="4"/>
    </row>
    <row r="507" spans="2:2" ht="15.75" x14ac:dyDescent="0.25">
      <c r="B507" s="4"/>
    </row>
    <row r="508" spans="2:2" ht="15.75" x14ac:dyDescent="0.25">
      <c r="B508" s="4"/>
    </row>
    <row r="509" spans="2:2" ht="15.75" x14ac:dyDescent="0.25">
      <c r="B509" s="4"/>
    </row>
    <row r="510" spans="2:2" ht="15.75" x14ac:dyDescent="0.25">
      <c r="B510" s="4"/>
    </row>
    <row r="511" spans="2:2" ht="15.75" x14ac:dyDescent="0.25">
      <c r="B511" s="4"/>
    </row>
    <row r="512" spans="2:2" ht="15.75" x14ac:dyDescent="0.25">
      <c r="B512" s="4"/>
    </row>
    <row r="513" spans="2:2" ht="15.75" x14ac:dyDescent="0.25">
      <c r="B513" s="4"/>
    </row>
    <row r="514" spans="2:2" ht="15.75" x14ac:dyDescent="0.25">
      <c r="B514" s="4"/>
    </row>
    <row r="515" spans="2:2" ht="15.75" x14ac:dyDescent="0.25">
      <c r="B515" s="4"/>
    </row>
    <row r="516" spans="2:2" ht="15.75" x14ac:dyDescent="0.25">
      <c r="B516" s="4"/>
    </row>
    <row r="517" spans="2:2" ht="15.75" x14ac:dyDescent="0.25">
      <c r="B517" s="4"/>
    </row>
    <row r="518" spans="2:2" ht="15.75" x14ac:dyDescent="0.25">
      <c r="B518" s="4"/>
    </row>
    <row r="519" spans="2:2" ht="15.75" x14ac:dyDescent="0.25">
      <c r="B519" s="4"/>
    </row>
    <row r="520" spans="2:2" ht="15.75" x14ac:dyDescent="0.25">
      <c r="B520" s="4"/>
    </row>
    <row r="521" spans="2:2" ht="15.75" x14ac:dyDescent="0.25">
      <c r="B521" s="4"/>
    </row>
    <row r="522" spans="2:2" ht="15.75" x14ac:dyDescent="0.25">
      <c r="B522" s="4"/>
    </row>
    <row r="523" spans="2:2" ht="15.75" x14ac:dyDescent="0.25">
      <c r="B523" s="4"/>
    </row>
    <row r="524" spans="2:2" ht="15.75" x14ac:dyDescent="0.25">
      <c r="B524" s="4"/>
    </row>
    <row r="525" spans="2:2" ht="15.75" x14ac:dyDescent="0.25">
      <c r="B525" s="4"/>
    </row>
    <row r="526" spans="2:2" ht="15.75" x14ac:dyDescent="0.25">
      <c r="B526" s="4"/>
    </row>
    <row r="527" spans="2:2" ht="15.75" x14ac:dyDescent="0.25">
      <c r="B527" s="4"/>
    </row>
    <row r="528" spans="2:2" ht="15.75" x14ac:dyDescent="0.25">
      <c r="B528" s="4"/>
    </row>
    <row r="529" spans="2:2" ht="15.75" x14ac:dyDescent="0.25">
      <c r="B529" s="4"/>
    </row>
    <row r="530" spans="2:2" ht="15.75" x14ac:dyDescent="0.25">
      <c r="B530" s="4"/>
    </row>
    <row r="531" spans="2:2" ht="15.75" x14ac:dyDescent="0.25">
      <c r="B531" s="4"/>
    </row>
    <row r="532" spans="2:2" ht="15.75" x14ac:dyDescent="0.25">
      <c r="B532" s="4"/>
    </row>
    <row r="533" spans="2:2" ht="15.75" x14ac:dyDescent="0.25">
      <c r="B533" s="4"/>
    </row>
    <row r="534" spans="2:2" ht="15.75" x14ac:dyDescent="0.25">
      <c r="B534" s="4"/>
    </row>
    <row r="535" spans="2:2" ht="15.75" x14ac:dyDescent="0.25">
      <c r="B535" s="4"/>
    </row>
    <row r="536" spans="2:2" ht="15.75" x14ac:dyDescent="0.25">
      <c r="B536" s="4"/>
    </row>
    <row r="537" spans="2:2" ht="15.75" x14ac:dyDescent="0.25">
      <c r="B537" s="4"/>
    </row>
    <row r="538" spans="2:2" ht="15.75" x14ac:dyDescent="0.25">
      <c r="B538" s="4"/>
    </row>
    <row r="539" spans="2:2" ht="15.75" x14ac:dyDescent="0.25">
      <c r="B539" s="4"/>
    </row>
    <row r="540" spans="2:2" ht="15.75" x14ac:dyDescent="0.25">
      <c r="B540" s="4"/>
    </row>
    <row r="541" spans="2:2" ht="15.75" x14ac:dyDescent="0.25">
      <c r="B541" s="4"/>
    </row>
    <row r="542" spans="2:2" ht="15.75" x14ac:dyDescent="0.25">
      <c r="B542" s="4"/>
    </row>
    <row r="543" spans="2:2" ht="15.75" x14ac:dyDescent="0.25">
      <c r="B543" s="4"/>
    </row>
    <row r="544" spans="2:2" ht="15.75" x14ac:dyDescent="0.25">
      <c r="B544" s="4"/>
    </row>
    <row r="545" spans="2:2" ht="15.75" x14ac:dyDescent="0.25">
      <c r="B545" s="4"/>
    </row>
    <row r="546" spans="2:2" ht="15.75" x14ac:dyDescent="0.25">
      <c r="B546" s="4"/>
    </row>
    <row r="547" spans="2:2" ht="15.75" x14ac:dyDescent="0.25">
      <c r="B547" s="4"/>
    </row>
    <row r="548" spans="2:2" ht="15.75" x14ac:dyDescent="0.25">
      <c r="B548" s="4"/>
    </row>
    <row r="549" spans="2:2" ht="15.75" x14ac:dyDescent="0.25">
      <c r="B549" s="4"/>
    </row>
    <row r="550" spans="2:2" ht="15.75" x14ac:dyDescent="0.25">
      <c r="B550" s="4"/>
    </row>
    <row r="551" spans="2:2" ht="15.75" x14ac:dyDescent="0.25">
      <c r="B551" s="4"/>
    </row>
    <row r="552" spans="2:2" ht="15.75" x14ac:dyDescent="0.25">
      <c r="B552" s="4"/>
    </row>
    <row r="553" spans="2:2" ht="15.75" x14ac:dyDescent="0.25">
      <c r="B553" s="4"/>
    </row>
    <row r="554" spans="2:2" ht="15.75" x14ac:dyDescent="0.25">
      <c r="B554" s="4"/>
    </row>
    <row r="555" spans="2:2" ht="15.75" x14ac:dyDescent="0.25">
      <c r="B555" s="4"/>
    </row>
    <row r="556" spans="2:2" ht="15.75" x14ac:dyDescent="0.25">
      <c r="B556" s="4"/>
    </row>
    <row r="557" spans="2:2" ht="15.75" x14ac:dyDescent="0.25">
      <c r="B557" s="4"/>
    </row>
    <row r="558" spans="2:2" ht="15.75" x14ac:dyDescent="0.25">
      <c r="B558" s="4"/>
    </row>
    <row r="559" spans="2:2" ht="15.75" x14ac:dyDescent="0.25">
      <c r="B559" s="4"/>
    </row>
    <row r="560" spans="2:2" ht="15.75" x14ac:dyDescent="0.25">
      <c r="B560" s="4"/>
    </row>
    <row r="561" spans="2:2" ht="15.75" x14ac:dyDescent="0.25">
      <c r="B561" s="4"/>
    </row>
    <row r="562" spans="2:2" ht="15.75" x14ac:dyDescent="0.25">
      <c r="B562" s="4"/>
    </row>
    <row r="563" spans="2:2" ht="15.75" x14ac:dyDescent="0.25">
      <c r="B563" s="4"/>
    </row>
    <row r="564" spans="2:2" ht="15.75" x14ac:dyDescent="0.25">
      <c r="B564" s="4"/>
    </row>
    <row r="565" spans="2:2" ht="15.75" x14ac:dyDescent="0.25">
      <c r="B565" s="4"/>
    </row>
    <row r="566" spans="2:2" ht="15.75" x14ac:dyDescent="0.25">
      <c r="B566" s="4"/>
    </row>
    <row r="567" spans="2:2" ht="15.75" x14ac:dyDescent="0.25">
      <c r="B567" s="4"/>
    </row>
    <row r="568" spans="2:2" ht="15.75" x14ac:dyDescent="0.25">
      <c r="B568" s="4"/>
    </row>
    <row r="569" spans="2:2" ht="15.75" x14ac:dyDescent="0.25">
      <c r="B569" s="4"/>
    </row>
    <row r="570" spans="2:2" ht="15.75" x14ac:dyDescent="0.25">
      <c r="B570" s="4"/>
    </row>
    <row r="571" spans="2:2" ht="15.75" x14ac:dyDescent="0.25">
      <c r="B571" s="4"/>
    </row>
    <row r="572" spans="2:2" ht="15.75" x14ac:dyDescent="0.25">
      <c r="B572" s="4"/>
    </row>
    <row r="573" spans="2:2" ht="15.75" x14ac:dyDescent="0.25">
      <c r="B573" s="4"/>
    </row>
    <row r="574" spans="2:2" ht="15.75" x14ac:dyDescent="0.25">
      <c r="B574" s="4"/>
    </row>
    <row r="575" spans="2:2" ht="15.75" x14ac:dyDescent="0.25">
      <c r="B575" s="4"/>
    </row>
    <row r="576" spans="2:2" ht="15.75" x14ac:dyDescent="0.25">
      <c r="B576" s="4"/>
    </row>
    <row r="577" spans="2:2" ht="15.75" x14ac:dyDescent="0.25">
      <c r="B577" s="4"/>
    </row>
    <row r="578" spans="2:2" ht="15.75" x14ac:dyDescent="0.25">
      <c r="B578" s="4"/>
    </row>
    <row r="579" spans="2:2" ht="15.75" x14ac:dyDescent="0.25">
      <c r="B579" s="4"/>
    </row>
    <row r="580" spans="2:2" ht="15.75" x14ac:dyDescent="0.25">
      <c r="B580" s="4"/>
    </row>
    <row r="581" spans="2:2" ht="15.75" x14ac:dyDescent="0.25">
      <c r="B581" s="4"/>
    </row>
    <row r="582" spans="2:2" ht="15.75" x14ac:dyDescent="0.25">
      <c r="B582" s="4"/>
    </row>
    <row r="583" spans="2:2" ht="15.75" x14ac:dyDescent="0.25">
      <c r="B583" s="4"/>
    </row>
    <row r="584" spans="2:2" ht="15.75" x14ac:dyDescent="0.25">
      <c r="B584" s="4"/>
    </row>
    <row r="585" spans="2:2" ht="15.75" x14ac:dyDescent="0.25">
      <c r="B585" s="4"/>
    </row>
    <row r="586" spans="2:2" ht="15.75" x14ac:dyDescent="0.25">
      <c r="B586" s="4"/>
    </row>
    <row r="587" spans="2:2" ht="15.75" x14ac:dyDescent="0.25">
      <c r="B587" s="4"/>
    </row>
    <row r="588" spans="2:2" ht="15.75" x14ac:dyDescent="0.25">
      <c r="B588" s="4"/>
    </row>
    <row r="589" spans="2:2" ht="15.75" x14ac:dyDescent="0.25">
      <c r="B589" s="4"/>
    </row>
    <row r="590" spans="2:2" ht="15.75" x14ac:dyDescent="0.25">
      <c r="B590" s="4"/>
    </row>
    <row r="591" spans="2:2" ht="15.75" x14ac:dyDescent="0.25">
      <c r="B591" s="4"/>
    </row>
    <row r="592" spans="2:2" ht="15.75" x14ac:dyDescent="0.25">
      <c r="B592" s="4"/>
    </row>
    <row r="593" spans="2:2" ht="15.75" x14ac:dyDescent="0.25">
      <c r="B593" s="4"/>
    </row>
    <row r="594" spans="2:2" ht="15.75" x14ac:dyDescent="0.25">
      <c r="B594" s="4"/>
    </row>
    <row r="595" spans="2:2" ht="15.75" x14ac:dyDescent="0.25">
      <c r="B595" s="4"/>
    </row>
    <row r="596" spans="2:2" ht="15.75" x14ac:dyDescent="0.25">
      <c r="B596" s="4"/>
    </row>
    <row r="597" spans="2:2" ht="15.75" x14ac:dyDescent="0.25">
      <c r="B597" s="4"/>
    </row>
    <row r="598" spans="2:2" ht="15.75" x14ac:dyDescent="0.25">
      <c r="B598" s="4"/>
    </row>
    <row r="599" spans="2:2" ht="15.75" x14ac:dyDescent="0.25">
      <c r="B599" s="4"/>
    </row>
    <row r="600" spans="2:2" ht="15.75" x14ac:dyDescent="0.25">
      <c r="B600" s="4"/>
    </row>
    <row r="601" spans="2:2" ht="15.75" x14ac:dyDescent="0.25">
      <c r="B601" s="4"/>
    </row>
    <row r="602" spans="2:2" ht="15.75" x14ac:dyDescent="0.25">
      <c r="B602" s="4"/>
    </row>
    <row r="603" spans="2:2" ht="15.75" x14ac:dyDescent="0.25">
      <c r="B603" s="4"/>
    </row>
    <row r="604" spans="2:2" ht="15.75" x14ac:dyDescent="0.25">
      <c r="B604" s="4"/>
    </row>
    <row r="605" spans="2:2" ht="15.75" x14ac:dyDescent="0.25">
      <c r="B605" s="4"/>
    </row>
    <row r="606" spans="2:2" ht="15.75" x14ac:dyDescent="0.25">
      <c r="B606" s="4"/>
    </row>
    <row r="607" spans="2:2" ht="15.75" x14ac:dyDescent="0.25">
      <c r="B607" s="4"/>
    </row>
    <row r="608" spans="2:2" ht="15.75" x14ac:dyDescent="0.25">
      <c r="B608" s="4"/>
    </row>
    <row r="609" spans="2:2" ht="15.75" x14ac:dyDescent="0.25">
      <c r="B609" s="4"/>
    </row>
    <row r="610" spans="2:2" ht="15.75" x14ac:dyDescent="0.25">
      <c r="B610" s="4"/>
    </row>
    <row r="611" spans="2:2" ht="15.75" x14ac:dyDescent="0.25">
      <c r="B611" s="4"/>
    </row>
    <row r="612" spans="2:2" ht="15.75" x14ac:dyDescent="0.25">
      <c r="B612" s="4"/>
    </row>
    <row r="613" spans="2:2" ht="15.75" x14ac:dyDescent="0.25">
      <c r="B613" s="4"/>
    </row>
    <row r="614" spans="2:2" ht="15.75" x14ac:dyDescent="0.25">
      <c r="B614" s="4"/>
    </row>
    <row r="615" spans="2:2" ht="15.75" x14ac:dyDescent="0.25">
      <c r="B615" s="4"/>
    </row>
    <row r="616" spans="2:2" ht="15.75" x14ac:dyDescent="0.25">
      <c r="B616" s="4"/>
    </row>
    <row r="617" spans="2:2" ht="15.75" x14ac:dyDescent="0.25">
      <c r="B617" s="4"/>
    </row>
    <row r="618" spans="2:2" ht="15.75" x14ac:dyDescent="0.25">
      <c r="B618" s="4"/>
    </row>
    <row r="619" spans="2:2" ht="15.75" x14ac:dyDescent="0.25">
      <c r="B619" s="4"/>
    </row>
    <row r="620" spans="2:2" ht="15.75" x14ac:dyDescent="0.25">
      <c r="B620" s="4"/>
    </row>
    <row r="621" spans="2:2" ht="15.75" x14ac:dyDescent="0.25">
      <c r="B621" s="4"/>
    </row>
    <row r="622" spans="2:2" ht="15.75" x14ac:dyDescent="0.25">
      <c r="B622" s="4"/>
    </row>
    <row r="623" spans="2:2" ht="15.75" x14ac:dyDescent="0.25">
      <c r="B623" s="4"/>
    </row>
    <row r="624" spans="2:2" ht="15.75" x14ac:dyDescent="0.25">
      <c r="B624" s="4"/>
    </row>
    <row r="625" spans="2:2" ht="15.75" x14ac:dyDescent="0.25">
      <c r="B625" s="4"/>
    </row>
    <row r="626" spans="2:2" ht="15.75" x14ac:dyDescent="0.25">
      <c r="B626" s="4"/>
    </row>
    <row r="627" spans="2:2" ht="15.75" x14ac:dyDescent="0.25">
      <c r="B627" s="4"/>
    </row>
    <row r="628" spans="2:2" ht="15.75" x14ac:dyDescent="0.25">
      <c r="B628" s="4"/>
    </row>
    <row r="629" spans="2:2" ht="15.75" x14ac:dyDescent="0.25">
      <c r="B629" s="4"/>
    </row>
    <row r="630" spans="2:2" ht="15.75" x14ac:dyDescent="0.25">
      <c r="B630" s="4"/>
    </row>
    <row r="631" spans="2:2" ht="15.75" x14ac:dyDescent="0.25">
      <c r="B631" s="4"/>
    </row>
    <row r="632" spans="2:2" ht="15.75" x14ac:dyDescent="0.25">
      <c r="B632" s="4"/>
    </row>
    <row r="633" spans="2:2" ht="15.75" x14ac:dyDescent="0.25">
      <c r="B633" s="4"/>
    </row>
    <row r="634" spans="2:2" ht="15.75" x14ac:dyDescent="0.25">
      <c r="B634" s="4"/>
    </row>
    <row r="635" spans="2:2" ht="15.75" x14ac:dyDescent="0.25">
      <c r="B635" s="4"/>
    </row>
    <row r="636" spans="2:2" ht="15.75" x14ac:dyDescent="0.25">
      <c r="B636" s="4"/>
    </row>
    <row r="637" spans="2:2" ht="15.75" x14ac:dyDescent="0.25">
      <c r="B637" s="4"/>
    </row>
    <row r="638" spans="2:2" ht="15.75" x14ac:dyDescent="0.25">
      <c r="B638" s="4"/>
    </row>
    <row r="639" spans="2:2" ht="15.75" x14ac:dyDescent="0.25">
      <c r="B639" s="4"/>
    </row>
    <row r="640" spans="2:2" ht="15.75" x14ac:dyDescent="0.25">
      <c r="B640" s="4"/>
    </row>
    <row r="641" spans="2:2" ht="15.75" x14ac:dyDescent="0.25">
      <c r="B641" s="4"/>
    </row>
    <row r="642" spans="2:2" ht="15.75" x14ac:dyDescent="0.25">
      <c r="B642" s="4"/>
    </row>
    <row r="643" spans="2:2" ht="15.75" x14ac:dyDescent="0.25">
      <c r="B643" s="4"/>
    </row>
    <row r="644" spans="2:2" ht="15.75" x14ac:dyDescent="0.25">
      <c r="B644" s="4"/>
    </row>
    <row r="645" spans="2:2" ht="15.75" x14ac:dyDescent="0.25">
      <c r="B645" s="4"/>
    </row>
    <row r="646" spans="2:2" ht="15.75" x14ac:dyDescent="0.25">
      <c r="B646" s="4"/>
    </row>
    <row r="647" spans="2:2" ht="15.75" x14ac:dyDescent="0.25">
      <c r="B647" s="4"/>
    </row>
    <row r="648" spans="2:2" ht="15.75" x14ac:dyDescent="0.25">
      <c r="B648" s="4"/>
    </row>
    <row r="649" spans="2:2" ht="15.75" x14ac:dyDescent="0.25">
      <c r="B649" s="4"/>
    </row>
    <row r="650" spans="2:2" ht="15.75" x14ac:dyDescent="0.25">
      <c r="B650" s="4"/>
    </row>
    <row r="651" spans="2:2" ht="15.75" x14ac:dyDescent="0.25">
      <c r="B651" s="4"/>
    </row>
    <row r="652" spans="2:2" ht="15.75" x14ac:dyDescent="0.25">
      <c r="B652" s="4"/>
    </row>
    <row r="653" spans="2:2" ht="15.75" x14ac:dyDescent="0.25">
      <c r="B653" s="4"/>
    </row>
    <row r="654" spans="2:2" ht="15.75" x14ac:dyDescent="0.25">
      <c r="B654" s="4"/>
    </row>
    <row r="655" spans="2:2" ht="15.75" x14ac:dyDescent="0.25">
      <c r="B655" s="4"/>
    </row>
    <row r="656" spans="2:2" ht="15.75" x14ac:dyDescent="0.25">
      <c r="B656" s="4"/>
    </row>
    <row r="657" spans="2:2" ht="15.75" x14ac:dyDescent="0.25">
      <c r="B657" s="4"/>
    </row>
    <row r="658" spans="2:2" ht="15.75" x14ac:dyDescent="0.25">
      <c r="B658" s="4"/>
    </row>
    <row r="659" spans="2:2" ht="15.75" x14ac:dyDescent="0.25">
      <c r="B659" s="4"/>
    </row>
    <row r="660" spans="2:2" ht="15.75" x14ac:dyDescent="0.25">
      <c r="B660" s="4"/>
    </row>
    <row r="661" spans="2:2" ht="15.75" x14ac:dyDescent="0.25">
      <c r="B661" s="4"/>
    </row>
    <row r="662" spans="2:2" ht="15.75" x14ac:dyDescent="0.25">
      <c r="B662" s="4"/>
    </row>
    <row r="663" spans="2:2" ht="15.75" x14ac:dyDescent="0.25">
      <c r="B663" s="4"/>
    </row>
    <row r="664" spans="2:2" ht="15.75" x14ac:dyDescent="0.25">
      <c r="B664" s="4"/>
    </row>
    <row r="665" spans="2:2" ht="15.75" x14ac:dyDescent="0.25">
      <c r="B665" s="4"/>
    </row>
    <row r="666" spans="2:2" ht="15.75" x14ac:dyDescent="0.25">
      <c r="B666" s="4"/>
    </row>
    <row r="667" spans="2:2" ht="15.75" x14ac:dyDescent="0.25">
      <c r="B667" s="4"/>
    </row>
    <row r="668" spans="2:2" ht="15.75" x14ac:dyDescent="0.25">
      <c r="B668" s="4"/>
    </row>
    <row r="669" spans="2:2" ht="15.75" x14ac:dyDescent="0.25">
      <c r="B669" s="4"/>
    </row>
    <row r="670" spans="2:2" ht="15.75" x14ac:dyDescent="0.25">
      <c r="B670" s="4"/>
    </row>
    <row r="671" spans="2:2" ht="15.75" x14ac:dyDescent="0.25">
      <c r="B671" s="4"/>
    </row>
    <row r="672" spans="2:2" ht="15.75" x14ac:dyDescent="0.25">
      <c r="B672" s="4"/>
    </row>
    <row r="673" spans="2:2" ht="15.75" x14ac:dyDescent="0.25">
      <c r="B673" s="4"/>
    </row>
    <row r="674" spans="2:2" ht="15.75" x14ac:dyDescent="0.25">
      <c r="B674" s="4"/>
    </row>
    <row r="675" spans="2:2" ht="15.75" x14ac:dyDescent="0.25">
      <c r="B675" s="4"/>
    </row>
    <row r="676" spans="2:2" ht="15.75" x14ac:dyDescent="0.25">
      <c r="B676" s="4"/>
    </row>
    <row r="677" spans="2:2" ht="15.75" x14ac:dyDescent="0.25">
      <c r="B677" s="4"/>
    </row>
    <row r="678" spans="2:2" ht="15.75" x14ac:dyDescent="0.25">
      <c r="B678" s="4"/>
    </row>
    <row r="679" spans="2:2" ht="15.75" x14ac:dyDescent="0.25">
      <c r="B679" s="4"/>
    </row>
    <row r="680" spans="2:2" ht="15.75" x14ac:dyDescent="0.25">
      <c r="B680" s="4"/>
    </row>
    <row r="681" spans="2:2" ht="15.75" x14ac:dyDescent="0.25">
      <c r="B681" s="4"/>
    </row>
    <row r="682" spans="2:2" ht="15.75" x14ac:dyDescent="0.25">
      <c r="B682" s="4"/>
    </row>
    <row r="683" spans="2:2" ht="15.75" x14ac:dyDescent="0.25">
      <c r="B683" s="4"/>
    </row>
    <row r="684" spans="2:2" ht="15.75" x14ac:dyDescent="0.25">
      <c r="B684" s="4"/>
    </row>
    <row r="685" spans="2:2" ht="15.75" x14ac:dyDescent="0.25">
      <c r="B685" s="4"/>
    </row>
    <row r="686" spans="2:2" ht="15.75" x14ac:dyDescent="0.25">
      <c r="B686" s="4"/>
    </row>
    <row r="687" spans="2:2" ht="15.75" x14ac:dyDescent="0.25">
      <c r="B687" s="4"/>
    </row>
    <row r="688" spans="2:2" ht="15.75" x14ac:dyDescent="0.25">
      <c r="B688" s="4"/>
    </row>
    <row r="689" spans="2:2" ht="15.75" x14ac:dyDescent="0.25">
      <c r="B689" s="4"/>
    </row>
    <row r="690" spans="2:2" ht="15.75" x14ac:dyDescent="0.25">
      <c r="B690" s="4"/>
    </row>
    <row r="691" spans="2:2" ht="15.75" x14ac:dyDescent="0.25">
      <c r="B691" s="4"/>
    </row>
    <row r="692" spans="2:2" ht="15.75" x14ac:dyDescent="0.25">
      <c r="B692" s="4"/>
    </row>
    <row r="693" spans="2:2" ht="15.75" x14ac:dyDescent="0.25">
      <c r="B693" s="4"/>
    </row>
    <row r="694" spans="2:2" ht="15.75" x14ac:dyDescent="0.25">
      <c r="B694" s="4"/>
    </row>
    <row r="695" spans="2:2" ht="15.75" x14ac:dyDescent="0.25">
      <c r="B695" s="4"/>
    </row>
    <row r="696" spans="2:2" ht="15.75" x14ac:dyDescent="0.25">
      <c r="B696" s="4"/>
    </row>
    <row r="697" spans="2:2" ht="15.75" x14ac:dyDescent="0.25">
      <c r="B697" s="4"/>
    </row>
    <row r="698" spans="2:2" ht="15.75" x14ac:dyDescent="0.25">
      <c r="B698" s="4"/>
    </row>
    <row r="699" spans="2:2" ht="15.75" x14ac:dyDescent="0.25">
      <c r="B699" s="4"/>
    </row>
    <row r="700" spans="2:2" ht="15.75" x14ac:dyDescent="0.25">
      <c r="B700" s="4"/>
    </row>
    <row r="701" spans="2:2" ht="15.75" x14ac:dyDescent="0.25">
      <c r="B701" s="4"/>
    </row>
    <row r="702" spans="2:2" ht="15.75" x14ac:dyDescent="0.25">
      <c r="B702" s="4"/>
    </row>
    <row r="703" spans="2:2" ht="15.75" x14ac:dyDescent="0.25">
      <c r="B703" s="4"/>
    </row>
    <row r="704" spans="2:2" ht="15.75" x14ac:dyDescent="0.25">
      <c r="B704" s="4"/>
    </row>
    <row r="705" spans="2:2" ht="15.75" x14ac:dyDescent="0.25">
      <c r="B705" s="4"/>
    </row>
    <row r="706" spans="2:2" ht="15.75" x14ac:dyDescent="0.25">
      <c r="B706" s="4"/>
    </row>
    <row r="707" spans="2:2" ht="15.75" x14ac:dyDescent="0.25">
      <c r="B707" s="4"/>
    </row>
    <row r="708" spans="2:2" ht="15.75" x14ac:dyDescent="0.25">
      <c r="B708" s="4"/>
    </row>
    <row r="709" spans="2:2" ht="15.75" x14ac:dyDescent="0.25">
      <c r="B709" s="4"/>
    </row>
    <row r="710" spans="2:2" ht="15.75" x14ac:dyDescent="0.25">
      <c r="B710" s="4"/>
    </row>
    <row r="711" spans="2:2" ht="15.75" x14ac:dyDescent="0.25">
      <c r="B711" s="4"/>
    </row>
    <row r="712" spans="2:2" ht="15.75" x14ac:dyDescent="0.25">
      <c r="B712" s="4"/>
    </row>
    <row r="713" spans="2:2" ht="15.75" x14ac:dyDescent="0.25">
      <c r="B713" s="4"/>
    </row>
    <row r="714" spans="2:2" ht="15.75" x14ac:dyDescent="0.25">
      <c r="B714" s="4"/>
    </row>
    <row r="715" spans="2:2" ht="15.75" x14ac:dyDescent="0.25">
      <c r="B715" s="4"/>
    </row>
    <row r="716" spans="2:2" ht="15.75" x14ac:dyDescent="0.25">
      <c r="B716" s="4"/>
    </row>
    <row r="717" spans="2:2" ht="15.75" x14ac:dyDescent="0.25">
      <c r="B717" s="4"/>
    </row>
    <row r="718" spans="2:2" ht="15.75" x14ac:dyDescent="0.25">
      <c r="B718" s="4"/>
    </row>
    <row r="719" spans="2:2" ht="15.75" x14ac:dyDescent="0.25">
      <c r="B719" s="4"/>
    </row>
    <row r="720" spans="2:2" ht="15.75" x14ac:dyDescent="0.25">
      <c r="B720" s="4"/>
    </row>
    <row r="721" spans="2:2" ht="15.75" x14ac:dyDescent="0.25">
      <c r="B721" s="4"/>
    </row>
    <row r="722" spans="2:2" ht="15.75" x14ac:dyDescent="0.25">
      <c r="B722" s="4"/>
    </row>
    <row r="723" spans="2:2" ht="15.75" x14ac:dyDescent="0.25">
      <c r="B723" s="4"/>
    </row>
    <row r="724" spans="2:2" ht="15.75" x14ac:dyDescent="0.25">
      <c r="B724" s="4"/>
    </row>
    <row r="725" spans="2:2" ht="15.75" x14ac:dyDescent="0.25">
      <c r="B725" s="4"/>
    </row>
    <row r="726" spans="2:2" ht="15.75" x14ac:dyDescent="0.25">
      <c r="B726" s="4"/>
    </row>
    <row r="727" spans="2:2" ht="15.75" x14ac:dyDescent="0.25">
      <c r="B727" s="4"/>
    </row>
    <row r="728" spans="2:2" ht="15.75" x14ac:dyDescent="0.25">
      <c r="B728" s="4"/>
    </row>
    <row r="729" spans="2:2" ht="15.75" x14ac:dyDescent="0.25">
      <c r="B729" s="4"/>
    </row>
    <row r="730" spans="2:2" ht="15.75" x14ac:dyDescent="0.25">
      <c r="B730" s="4"/>
    </row>
    <row r="731" spans="2:2" ht="15.75" x14ac:dyDescent="0.25">
      <c r="B731" s="4"/>
    </row>
    <row r="732" spans="2:2" ht="15.75" x14ac:dyDescent="0.25">
      <c r="B732" s="4"/>
    </row>
    <row r="733" spans="2:2" ht="15.75" x14ac:dyDescent="0.25">
      <c r="B733" s="4"/>
    </row>
    <row r="734" spans="2:2" ht="15.75" x14ac:dyDescent="0.25">
      <c r="B734" s="4"/>
    </row>
    <row r="735" spans="2:2" ht="15.75" x14ac:dyDescent="0.25">
      <c r="B735" s="4"/>
    </row>
    <row r="736" spans="2:2" ht="15.75" x14ac:dyDescent="0.25">
      <c r="B736" s="4"/>
    </row>
    <row r="737" spans="2:2" ht="15.75" x14ac:dyDescent="0.25">
      <c r="B737" s="4"/>
    </row>
    <row r="738" spans="2:2" ht="15.75" x14ac:dyDescent="0.25">
      <c r="B738" s="4"/>
    </row>
    <row r="739" spans="2:2" ht="15.75" x14ac:dyDescent="0.25">
      <c r="B739" s="4"/>
    </row>
    <row r="740" spans="2:2" ht="15.75" x14ac:dyDescent="0.25">
      <c r="B740" s="4"/>
    </row>
    <row r="741" spans="2:2" ht="15.75" x14ac:dyDescent="0.25">
      <c r="B741" s="4"/>
    </row>
    <row r="742" spans="2:2" ht="15.75" x14ac:dyDescent="0.25">
      <c r="B742" s="4"/>
    </row>
    <row r="743" spans="2:2" ht="15.75" x14ac:dyDescent="0.25">
      <c r="B743" s="4"/>
    </row>
    <row r="744" spans="2:2" ht="15.75" x14ac:dyDescent="0.25">
      <c r="B744" s="4"/>
    </row>
    <row r="745" spans="2:2" ht="15.75" x14ac:dyDescent="0.25">
      <c r="B745" s="4"/>
    </row>
    <row r="746" spans="2:2" ht="15.75" x14ac:dyDescent="0.25">
      <c r="B746" s="4"/>
    </row>
    <row r="747" spans="2:2" ht="15.75" x14ac:dyDescent="0.25">
      <c r="B747" s="4"/>
    </row>
    <row r="748" spans="2:2" ht="15.75" x14ac:dyDescent="0.25">
      <c r="B748" s="4"/>
    </row>
    <row r="749" spans="2:2" ht="15.75" x14ac:dyDescent="0.25">
      <c r="B749" s="4"/>
    </row>
    <row r="750" spans="2:2" ht="15.75" x14ac:dyDescent="0.25">
      <c r="B750" s="4"/>
    </row>
    <row r="751" spans="2:2" ht="15.75" x14ac:dyDescent="0.25">
      <c r="B751" s="4"/>
    </row>
    <row r="752" spans="2:2" ht="15.75" x14ac:dyDescent="0.25">
      <c r="B752" s="4"/>
    </row>
    <row r="753" spans="2:2" ht="15.75" x14ac:dyDescent="0.25">
      <c r="B753" s="4"/>
    </row>
    <row r="754" spans="2:2" ht="15.75" x14ac:dyDescent="0.25">
      <c r="B754" s="4"/>
    </row>
    <row r="755" spans="2:2" ht="15.75" x14ac:dyDescent="0.25">
      <c r="B755" s="4"/>
    </row>
    <row r="756" spans="2:2" ht="15.75" x14ac:dyDescent="0.25">
      <c r="B756" s="4"/>
    </row>
    <row r="757" spans="2:2" ht="15.75" x14ac:dyDescent="0.25">
      <c r="B757" s="4"/>
    </row>
    <row r="758" spans="2:2" ht="15.75" x14ac:dyDescent="0.25">
      <c r="B758" s="4"/>
    </row>
    <row r="759" spans="2:2" ht="15.75" x14ac:dyDescent="0.25">
      <c r="B759" s="4"/>
    </row>
    <row r="760" spans="2:2" ht="15.75" x14ac:dyDescent="0.25">
      <c r="B760" s="4"/>
    </row>
    <row r="761" spans="2:2" ht="15.75" x14ac:dyDescent="0.25">
      <c r="B761" s="4"/>
    </row>
    <row r="762" spans="2:2" ht="15.75" x14ac:dyDescent="0.25">
      <c r="B762" s="4"/>
    </row>
    <row r="763" spans="2:2" ht="15.75" x14ac:dyDescent="0.25">
      <c r="B763" s="4"/>
    </row>
    <row r="764" spans="2:2" ht="15.75" x14ac:dyDescent="0.25">
      <c r="B764" s="4"/>
    </row>
    <row r="765" spans="2:2" ht="15.75" x14ac:dyDescent="0.25">
      <c r="B765" s="4"/>
    </row>
    <row r="766" spans="2:2" ht="15.75" x14ac:dyDescent="0.25">
      <c r="B766" s="4"/>
    </row>
    <row r="767" spans="2:2" ht="15.75" x14ac:dyDescent="0.25">
      <c r="B767" s="4"/>
    </row>
    <row r="768" spans="2:2" ht="15.75" x14ac:dyDescent="0.25">
      <c r="B768" s="4"/>
    </row>
    <row r="769" spans="2:2" ht="15.75" x14ac:dyDescent="0.25">
      <c r="B769" s="4"/>
    </row>
    <row r="770" spans="2:2" ht="15.75" x14ac:dyDescent="0.25">
      <c r="B770" s="4"/>
    </row>
    <row r="771" spans="2:2" ht="15.75" x14ac:dyDescent="0.25">
      <c r="B771" s="4"/>
    </row>
    <row r="772" spans="2:2" ht="15.75" x14ac:dyDescent="0.25">
      <c r="B772" s="4"/>
    </row>
    <row r="773" spans="2:2" ht="15.75" x14ac:dyDescent="0.25">
      <c r="B773" s="4"/>
    </row>
    <row r="774" spans="2:2" ht="15.75" x14ac:dyDescent="0.25">
      <c r="B774" s="4"/>
    </row>
    <row r="775" spans="2:2" ht="15.75" x14ac:dyDescent="0.25">
      <c r="B775" s="4"/>
    </row>
    <row r="776" spans="2:2" ht="15.75" x14ac:dyDescent="0.25">
      <c r="B776" s="4"/>
    </row>
    <row r="777" spans="2:2" ht="15.75" x14ac:dyDescent="0.25">
      <c r="B777" s="4"/>
    </row>
    <row r="778" spans="2:2" ht="15.75" x14ac:dyDescent="0.25">
      <c r="B778" s="4"/>
    </row>
    <row r="779" spans="2:2" ht="15.75" x14ac:dyDescent="0.25">
      <c r="B779" s="4"/>
    </row>
    <row r="780" spans="2:2" ht="15.75" x14ac:dyDescent="0.25">
      <c r="B780" s="4"/>
    </row>
    <row r="781" spans="2:2" ht="15.75" x14ac:dyDescent="0.25">
      <c r="B781" s="4"/>
    </row>
    <row r="782" spans="2:2" ht="15.75" x14ac:dyDescent="0.25">
      <c r="B782" s="4"/>
    </row>
    <row r="783" spans="2:2" ht="15.75" x14ac:dyDescent="0.25">
      <c r="B783" s="4"/>
    </row>
    <row r="784" spans="2:2" ht="15.75" x14ac:dyDescent="0.25">
      <c r="B784" s="4"/>
    </row>
    <row r="785" spans="2:2" ht="15.75" x14ac:dyDescent="0.25">
      <c r="B785" s="4"/>
    </row>
    <row r="786" spans="2:2" ht="15.75" x14ac:dyDescent="0.25">
      <c r="B786" s="4"/>
    </row>
    <row r="787" spans="2:2" ht="15.75" x14ac:dyDescent="0.25">
      <c r="B787" s="4"/>
    </row>
    <row r="788" spans="2:2" ht="15.75" x14ac:dyDescent="0.25">
      <c r="B788" s="4"/>
    </row>
    <row r="789" spans="2:2" ht="15.75" x14ac:dyDescent="0.25">
      <c r="B789" s="4"/>
    </row>
    <row r="790" spans="2:2" ht="15.75" x14ac:dyDescent="0.25">
      <c r="B790" s="4"/>
    </row>
    <row r="791" spans="2:2" ht="15.75" x14ac:dyDescent="0.25">
      <c r="B791" s="4"/>
    </row>
    <row r="792" spans="2:2" ht="15.75" x14ac:dyDescent="0.25">
      <c r="B792" s="4"/>
    </row>
    <row r="793" spans="2:2" ht="15.75" x14ac:dyDescent="0.25">
      <c r="B793" s="4"/>
    </row>
    <row r="794" spans="2:2" ht="15.75" x14ac:dyDescent="0.25">
      <c r="B794" s="4"/>
    </row>
    <row r="795" spans="2:2" ht="15.75" x14ac:dyDescent="0.25">
      <c r="B795" s="4"/>
    </row>
    <row r="796" spans="2:2" ht="15.75" x14ac:dyDescent="0.25">
      <c r="B796" s="4"/>
    </row>
    <row r="797" spans="2:2" ht="15.75" x14ac:dyDescent="0.25">
      <c r="B797" s="4"/>
    </row>
    <row r="798" spans="2:2" ht="15.75" x14ac:dyDescent="0.25">
      <c r="B798" s="4"/>
    </row>
    <row r="799" spans="2:2" ht="15.75" x14ac:dyDescent="0.25">
      <c r="B799" s="4"/>
    </row>
    <row r="800" spans="2:2" ht="15.75" x14ac:dyDescent="0.25">
      <c r="B800" s="4"/>
    </row>
    <row r="801" spans="2:2" ht="15.75" x14ac:dyDescent="0.25">
      <c r="B801" s="4"/>
    </row>
    <row r="802" spans="2:2" ht="15.75" x14ac:dyDescent="0.25">
      <c r="B802" s="4"/>
    </row>
    <row r="803" spans="2:2" ht="15.75" x14ac:dyDescent="0.25">
      <c r="B803" s="4"/>
    </row>
    <row r="804" spans="2:2" ht="15.75" x14ac:dyDescent="0.25">
      <c r="B804" s="4"/>
    </row>
    <row r="805" spans="2:2" ht="15.75" x14ac:dyDescent="0.25">
      <c r="B805" s="4"/>
    </row>
    <row r="806" spans="2:2" ht="15.75" x14ac:dyDescent="0.25">
      <c r="B806" s="4"/>
    </row>
    <row r="807" spans="2:2" ht="15.75" x14ac:dyDescent="0.25">
      <c r="B807" s="4"/>
    </row>
    <row r="808" spans="2:2" ht="15.75" x14ac:dyDescent="0.25">
      <c r="B808" s="4"/>
    </row>
    <row r="809" spans="2:2" ht="15.75" x14ac:dyDescent="0.25">
      <c r="B809" s="4"/>
    </row>
    <row r="810" spans="2:2" ht="15.75" x14ac:dyDescent="0.25">
      <c r="B810" s="4"/>
    </row>
    <row r="811" spans="2:2" ht="15.75" x14ac:dyDescent="0.25">
      <c r="B811" s="4"/>
    </row>
    <row r="812" spans="2:2" ht="15.75" x14ac:dyDescent="0.25">
      <c r="B812" s="4"/>
    </row>
    <row r="813" spans="2:2" ht="15.75" x14ac:dyDescent="0.25">
      <c r="B813" s="4"/>
    </row>
    <row r="814" spans="2:2" ht="15.75" x14ac:dyDescent="0.25">
      <c r="B814" s="4"/>
    </row>
    <row r="815" spans="2:2" ht="15.75" x14ac:dyDescent="0.25">
      <c r="B815" s="4"/>
    </row>
    <row r="816" spans="2:2" ht="15.75" x14ac:dyDescent="0.25">
      <c r="B816" s="4"/>
    </row>
    <row r="817" spans="2:2" ht="15.75" x14ac:dyDescent="0.25">
      <c r="B817" s="4"/>
    </row>
    <row r="818" spans="2:2" ht="15.75" x14ac:dyDescent="0.25">
      <c r="B818" s="4"/>
    </row>
    <row r="819" spans="2:2" ht="15.75" x14ac:dyDescent="0.25">
      <c r="B819" s="4"/>
    </row>
    <row r="820" spans="2:2" ht="15.75" x14ac:dyDescent="0.25">
      <c r="B820" s="4"/>
    </row>
    <row r="821" spans="2:2" ht="15.75" x14ac:dyDescent="0.25">
      <c r="B821" s="4"/>
    </row>
    <row r="822" spans="2:2" ht="15.75" x14ac:dyDescent="0.25">
      <c r="B822" s="4"/>
    </row>
    <row r="823" spans="2:2" ht="15.75" x14ac:dyDescent="0.25">
      <c r="B823" s="4"/>
    </row>
    <row r="824" spans="2:2" ht="15.75" x14ac:dyDescent="0.25">
      <c r="B824" s="4"/>
    </row>
    <row r="825" spans="2:2" ht="15.75" x14ac:dyDescent="0.25">
      <c r="B825" s="4"/>
    </row>
    <row r="826" spans="2:2" ht="15.75" x14ac:dyDescent="0.25">
      <c r="B826" s="4"/>
    </row>
    <row r="827" spans="2:2" ht="15.75" x14ac:dyDescent="0.25">
      <c r="B827" s="4"/>
    </row>
    <row r="828" spans="2:2" ht="15.75" x14ac:dyDescent="0.25">
      <c r="B828" s="4"/>
    </row>
    <row r="829" spans="2:2" ht="15.75" x14ac:dyDescent="0.25">
      <c r="B829" s="4"/>
    </row>
    <row r="830" spans="2:2" ht="15.75" x14ac:dyDescent="0.25">
      <c r="B830" s="4"/>
    </row>
    <row r="831" spans="2:2" ht="15.75" x14ac:dyDescent="0.25">
      <c r="B831" s="4"/>
    </row>
    <row r="832" spans="2:2" ht="15.75" x14ac:dyDescent="0.25">
      <c r="B832" s="4"/>
    </row>
    <row r="833" spans="2:2" ht="15.75" x14ac:dyDescent="0.25">
      <c r="B833" s="4"/>
    </row>
    <row r="834" spans="2:2" ht="15.75" x14ac:dyDescent="0.25">
      <c r="B834" s="4"/>
    </row>
    <row r="835" spans="2:2" ht="15.75" x14ac:dyDescent="0.25">
      <c r="B835" s="4"/>
    </row>
    <row r="836" spans="2:2" ht="15.75" x14ac:dyDescent="0.25">
      <c r="B836" s="4"/>
    </row>
    <row r="837" spans="2:2" ht="15.75" x14ac:dyDescent="0.25">
      <c r="B837" s="4"/>
    </row>
    <row r="838" spans="2:2" ht="15.75" x14ac:dyDescent="0.25">
      <c r="B838" s="4"/>
    </row>
    <row r="839" spans="2:2" ht="15.75" x14ac:dyDescent="0.25">
      <c r="B839" s="4"/>
    </row>
    <row r="840" spans="2:2" ht="15.75" x14ac:dyDescent="0.25">
      <c r="B840" s="4"/>
    </row>
    <row r="841" spans="2:2" ht="15.75" x14ac:dyDescent="0.25">
      <c r="B841" s="4"/>
    </row>
    <row r="842" spans="2:2" ht="15.75" x14ac:dyDescent="0.25">
      <c r="B842" s="4"/>
    </row>
    <row r="843" spans="2:2" ht="15.75" x14ac:dyDescent="0.25">
      <c r="B843" s="4"/>
    </row>
    <row r="844" spans="2:2" ht="15.75" x14ac:dyDescent="0.25">
      <c r="B844" s="4"/>
    </row>
    <row r="845" spans="2:2" ht="15.75" x14ac:dyDescent="0.25">
      <c r="B845" s="4"/>
    </row>
    <row r="846" spans="2:2" ht="15.75" x14ac:dyDescent="0.25">
      <c r="B846" s="4"/>
    </row>
    <row r="847" spans="2:2" ht="15.75" x14ac:dyDescent="0.25">
      <c r="B847" s="4"/>
    </row>
    <row r="848" spans="2:2" ht="15.75" x14ac:dyDescent="0.25">
      <c r="B848" s="4"/>
    </row>
    <row r="849" spans="2:2" ht="15.75" x14ac:dyDescent="0.25">
      <c r="B849" s="4"/>
    </row>
    <row r="850" spans="2:2" ht="15.75" x14ac:dyDescent="0.25">
      <c r="B850" s="4"/>
    </row>
    <row r="851" spans="2:2" ht="15.75" x14ac:dyDescent="0.25">
      <c r="B851" s="4"/>
    </row>
    <row r="852" spans="2:2" ht="15.75" x14ac:dyDescent="0.25">
      <c r="B852" s="4"/>
    </row>
    <row r="853" spans="2:2" ht="15.75" x14ac:dyDescent="0.25">
      <c r="B853" s="4"/>
    </row>
    <row r="854" spans="2:2" ht="15.75" x14ac:dyDescent="0.25">
      <c r="B854" s="4"/>
    </row>
    <row r="855" spans="2:2" ht="15.75" x14ac:dyDescent="0.25">
      <c r="B855" s="4"/>
    </row>
    <row r="856" spans="2:2" ht="15.75" x14ac:dyDescent="0.25">
      <c r="B856" s="4"/>
    </row>
    <row r="857" spans="2:2" ht="15.75" x14ac:dyDescent="0.25">
      <c r="B857" s="4"/>
    </row>
    <row r="858" spans="2:2" ht="15.75" x14ac:dyDescent="0.25">
      <c r="B858" s="4"/>
    </row>
    <row r="859" spans="2:2" ht="15.75" x14ac:dyDescent="0.25">
      <c r="B859" s="4"/>
    </row>
    <row r="860" spans="2:2" ht="15.75" x14ac:dyDescent="0.25">
      <c r="B860" s="4"/>
    </row>
    <row r="861" spans="2:2" ht="15.75" x14ac:dyDescent="0.25">
      <c r="B861" s="4"/>
    </row>
    <row r="862" spans="2:2" ht="15.75" x14ac:dyDescent="0.25">
      <c r="B862" s="4"/>
    </row>
    <row r="863" spans="2:2" ht="15.75" x14ac:dyDescent="0.25">
      <c r="B863" s="4"/>
    </row>
    <row r="864" spans="2:2" ht="15.75" x14ac:dyDescent="0.25">
      <c r="B864" s="4"/>
    </row>
    <row r="865" spans="2:2" ht="15.75" x14ac:dyDescent="0.25">
      <c r="B865" s="4"/>
    </row>
    <row r="866" spans="2:2" ht="15.75" x14ac:dyDescent="0.25">
      <c r="B866" s="4"/>
    </row>
    <row r="867" spans="2:2" ht="15.75" x14ac:dyDescent="0.25">
      <c r="B867" s="4"/>
    </row>
    <row r="868" spans="2:2" ht="15.75" x14ac:dyDescent="0.25">
      <c r="B868" s="4"/>
    </row>
    <row r="869" spans="2:2" ht="15.75" x14ac:dyDescent="0.25">
      <c r="B869" s="4"/>
    </row>
    <row r="870" spans="2:2" ht="15.75" x14ac:dyDescent="0.25">
      <c r="B870" s="4"/>
    </row>
    <row r="871" spans="2:2" ht="15.75" x14ac:dyDescent="0.25">
      <c r="B871" s="4"/>
    </row>
    <row r="872" spans="2:2" ht="15.75" x14ac:dyDescent="0.25">
      <c r="B872" s="4"/>
    </row>
    <row r="873" spans="2:2" ht="15.75" x14ac:dyDescent="0.25">
      <c r="B873" s="4"/>
    </row>
    <row r="874" spans="2:2" ht="15.75" x14ac:dyDescent="0.25">
      <c r="B874" s="4"/>
    </row>
    <row r="875" spans="2:2" ht="15.75" x14ac:dyDescent="0.25">
      <c r="B875" s="4"/>
    </row>
    <row r="876" spans="2:2" ht="15.75" x14ac:dyDescent="0.25">
      <c r="B876" s="4"/>
    </row>
    <row r="877" spans="2:2" ht="15.75" x14ac:dyDescent="0.25">
      <c r="B877" s="4"/>
    </row>
    <row r="878" spans="2:2" ht="15.75" x14ac:dyDescent="0.25">
      <c r="B878" s="4"/>
    </row>
    <row r="879" spans="2:2" ht="15.75" x14ac:dyDescent="0.25">
      <c r="B879" s="4"/>
    </row>
    <row r="880" spans="2:2" ht="15.75" x14ac:dyDescent="0.25">
      <c r="B880" s="4"/>
    </row>
    <row r="881" spans="2:2" ht="15.75" x14ac:dyDescent="0.25">
      <c r="B881" s="4"/>
    </row>
    <row r="882" spans="2:2" ht="15.75" x14ac:dyDescent="0.25">
      <c r="B882" s="4"/>
    </row>
    <row r="883" spans="2:2" ht="15.75" x14ac:dyDescent="0.25">
      <c r="B883" s="4"/>
    </row>
    <row r="884" spans="2:2" ht="15.75" x14ac:dyDescent="0.25">
      <c r="B884" s="4"/>
    </row>
    <row r="885" spans="2:2" ht="15.75" x14ac:dyDescent="0.25">
      <c r="B885" s="4"/>
    </row>
    <row r="886" spans="2:2" ht="15.75" x14ac:dyDescent="0.25">
      <c r="B886" s="4"/>
    </row>
    <row r="887" spans="2:2" ht="15.75" x14ac:dyDescent="0.25">
      <c r="B887" s="4"/>
    </row>
    <row r="888" spans="2:2" ht="15.75" x14ac:dyDescent="0.25">
      <c r="B888" s="4"/>
    </row>
    <row r="889" spans="2:2" ht="15.75" x14ac:dyDescent="0.25">
      <c r="B889" s="4"/>
    </row>
    <row r="890" spans="2:2" ht="15.75" x14ac:dyDescent="0.25">
      <c r="B890" s="4"/>
    </row>
    <row r="891" spans="2:2" ht="15.75" x14ac:dyDescent="0.25">
      <c r="B891" s="4"/>
    </row>
    <row r="892" spans="2:2" ht="15.75" x14ac:dyDescent="0.25">
      <c r="B892" s="4"/>
    </row>
    <row r="893" spans="2:2" ht="15.75" x14ac:dyDescent="0.25">
      <c r="B893" s="4"/>
    </row>
    <row r="894" spans="2:2" ht="15.75" x14ac:dyDescent="0.25">
      <c r="B894" s="4"/>
    </row>
    <row r="895" spans="2:2" ht="15.75" x14ac:dyDescent="0.25">
      <c r="B895" s="4"/>
    </row>
    <row r="896" spans="2:2" ht="15.75" x14ac:dyDescent="0.25">
      <c r="B896" s="4"/>
    </row>
    <row r="897" spans="2:2" ht="15.75" x14ac:dyDescent="0.25">
      <c r="B897" s="4"/>
    </row>
    <row r="898" spans="2:2" ht="15.75" x14ac:dyDescent="0.25">
      <c r="B898" s="4"/>
    </row>
    <row r="899" spans="2:2" ht="15.75" x14ac:dyDescent="0.25">
      <c r="B899" s="4"/>
    </row>
    <row r="900" spans="2:2" ht="15.75" x14ac:dyDescent="0.25">
      <c r="B900" s="4"/>
    </row>
    <row r="901" spans="2:2" ht="15.75" x14ac:dyDescent="0.25">
      <c r="B901" s="4"/>
    </row>
    <row r="902" spans="2:2" ht="15.75" x14ac:dyDescent="0.25">
      <c r="B902" s="4"/>
    </row>
    <row r="903" spans="2:2" ht="15.75" x14ac:dyDescent="0.25">
      <c r="B903" s="4"/>
    </row>
    <row r="904" spans="2:2" ht="15.75" x14ac:dyDescent="0.25">
      <c r="B904" s="4"/>
    </row>
    <row r="905" spans="2:2" ht="15.75" x14ac:dyDescent="0.25">
      <c r="B905" s="4"/>
    </row>
    <row r="906" spans="2:2" ht="15.75" x14ac:dyDescent="0.25">
      <c r="B906" s="4"/>
    </row>
    <row r="907" spans="2:2" ht="15.75" x14ac:dyDescent="0.25">
      <c r="B907" s="4"/>
    </row>
    <row r="908" spans="2:2" ht="15.75" x14ac:dyDescent="0.25">
      <c r="B908" s="4"/>
    </row>
    <row r="909" spans="2:2" ht="15.75" x14ac:dyDescent="0.25">
      <c r="B909" s="4"/>
    </row>
    <row r="910" spans="2:2" ht="15.75" x14ac:dyDescent="0.25">
      <c r="B910" s="4"/>
    </row>
    <row r="911" spans="2:2" ht="15.75" x14ac:dyDescent="0.25">
      <c r="B911" s="4"/>
    </row>
    <row r="912" spans="2:2" ht="15.75" x14ac:dyDescent="0.25">
      <c r="B912" s="4"/>
    </row>
    <row r="913" spans="2:2" ht="15.75" x14ac:dyDescent="0.25">
      <c r="B913" s="4"/>
    </row>
    <row r="914" spans="2:2" ht="15.75" x14ac:dyDescent="0.25">
      <c r="B914" s="4"/>
    </row>
    <row r="915" spans="2:2" ht="15.75" x14ac:dyDescent="0.25">
      <c r="B915" s="4"/>
    </row>
    <row r="916" spans="2:2" ht="15.75" x14ac:dyDescent="0.25">
      <c r="B916" s="4"/>
    </row>
    <row r="917" spans="2:2" ht="15.75" x14ac:dyDescent="0.25">
      <c r="B917" s="4"/>
    </row>
    <row r="918" spans="2:2" ht="15.75" x14ac:dyDescent="0.25">
      <c r="B918" s="4"/>
    </row>
    <row r="919" spans="2:2" ht="15.75" x14ac:dyDescent="0.25">
      <c r="B919" s="4"/>
    </row>
    <row r="920" spans="2:2" ht="15.75" x14ac:dyDescent="0.25">
      <c r="B920" s="4"/>
    </row>
    <row r="921" spans="2:2" ht="15.75" x14ac:dyDescent="0.25">
      <c r="B921" s="4"/>
    </row>
    <row r="922" spans="2:2" ht="15.75" x14ac:dyDescent="0.25">
      <c r="B922" s="4"/>
    </row>
    <row r="923" spans="2:2" ht="15.75" x14ac:dyDescent="0.25">
      <c r="B923" s="4"/>
    </row>
    <row r="924" spans="2:2" ht="15.75" x14ac:dyDescent="0.25">
      <c r="B924" s="4"/>
    </row>
    <row r="925" spans="2:2" ht="15.75" x14ac:dyDescent="0.25">
      <c r="B925" s="4"/>
    </row>
    <row r="926" spans="2:2" ht="15.75" x14ac:dyDescent="0.25">
      <c r="B926" s="4"/>
    </row>
    <row r="927" spans="2:2" ht="15.75" x14ac:dyDescent="0.25">
      <c r="B927" s="4"/>
    </row>
    <row r="928" spans="2:2" ht="15.75" x14ac:dyDescent="0.25">
      <c r="B928" s="4"/>
    </row>
    <row r="929" spans="2:2" ht="15.75" x14ac:dyDescent="0.25">
      <c r="B929" s="4"/>
    </row>
    <row r="930" spans="2:2" ht="15.75" x14ac:dyDescent="0.25">
      <c r="B930" s="4"/>
    </row>
    <row r="931" spans="2:2" ht="15.75" x14ac:dyDescent="0.25">
      <c r="B931" s="4"/>
    </row>
    <row r="932" spans="2:2" ht="15.75" x14ac:dyDescent="0.25">
      <c r="B932" s="4"/>
    </row>
    <row r="933" spans="2:2" ht="15.75" x14ac:dyDescent="0.25">
      <c r="B933" s="4"/>
    </row>
    <row r="934" spans="2:2" ht="15.75" x14ac:dyDescent="0.25">
      <c r="B934" s="4"/>
    </row>
    <row r="935" spans="2:2" ht="15.75" x14ac:dyDescent="0.25">
      <c r="B935" s="4"/>
    </row>
    <row r="936" spans="2:2" ht="15.75" x14ac:dyDescent="0.25">
      <c r="B936" s="4"/>
    </row>
    <row r="937" spans="2:2" ht="15.75" x14ac:dyDescent="0.25">
      <c r="B937" s="4"/>
    </row>
    <row r="938" spans="2:2" ht="15.75" x14ac:dyDescent="0.25">
      <c r="B938" s="4"/>
    </row>
    <row r="939" spans="2:2" ht="15.75" x14ac:dyDescent="0.25">
      <c r="B939" s="4"/>
    </row>
    <row r="940" spans="2:2" ht="15.75" x14ac:dyDescent="0.25">
      <c r="B940" s="4"/>
    </row>
    <row r="941" spans="2:2" ht="15.75" x14ac:dyDescent="0.25">
      <c r="B941" s="4"/>
    </row>
    <row r="942" spans="2:2" ht="15.75" x14ac:dyDescent="0.25">
      <c r="B942" s="4"/>
    </row>
    <row r="943" spans="2:2" ht="15.75" x14ac:dyDescent="0.25">
      <c r="B943" s="4"/>
    </row>
    <row r="944" spans="2:2" ht="15.75" x14ac:dyDescent="0.25">
      <c r="B944" s="4"/>
    </row>
    <row r="945" spans="2:2" ht="15.75" x14ac:dyDescent="0.25">
      <c r="B945" s="4"/>
    </row>
    <row r="946" spans="2:2" ht="15.75" x14ac:dyDescent="0.25">
      <c r="B946" s="4"/>
    </row>
    <row r="947" spans="2:2" ht="15.75" x14ac:dyDescent="0.25">
      <c r="B947" s="4"/>
    </row>
    <row r="948" spans="2:2" ht="15.75" x14ac:dyDescent="0.25">
      <c r="B948" s="4"/>
    </row>
    <row r="949" spans="2:2" ht="15.75" x14ac:dyDescent="0.25">
      <c r="B949" s="4"/>
    </row>
    <row r="950" spans="2:2" ht="15.75" x14ac:dyDescent="0.25">
      <c r="B950" s="4"/>
    </row>
    <row r="951" spans="2:2" ht="15.75" x14ac:dyDescent="0.25">
      <c r="B951" s="4"/>
    </row>
    <row r="952" spans="2:2" ht="15.75" x14ac:dyDescent="0.25">
      <c r="B952" s="4"/>
    </row>
    <row r="953" spans="2:2" ht="15.75" x14ac:dyDescent="0.25">
      <c r="B953" s="4"/>
    </row>
    <row r="954" spans="2:2" ht="15.75" x14ac:dyDescent="0.25">
      <c r="B954" s="4"/>
    </row>
    <row r="955" spans="2:2" ht="15.75" x14ac:dyDescent="0.25">
      <c r="B955" s="4"/>
    </row>
    <row r="956" spans="2:2" ht="15.75" x14ac:dyDescent="0.25">
      <c r="B956" s="4"/>
    </row>
    <row r="957" spans="2:2" ht="15.75" x14ac:dyDescent="0.25">
      <c r="B957" s="4"/>
    </row>
    <row r="958" spans="2:2" ht="15.75" x14ac:dyDescent="0.25">
      <c r="B958" s="4"/>
    </row>
    <row r="959" spans="2:2" ht="15.75" x14ac:dyDescent="0.25">
      <c r="B959" s="4"/>
    </row>
    <row r="960" spans="2:2" ht="15.75" x14ac:dyDescent="0.25">
      <c r="B960" s="4"/>
    </row>
    <row r="961" spans="2:2" ht="15.75" x14ac:dyDescent="0.25">
      <c r="B961" s="4"/>
    </row>
    <row r="962" spans="2:2" ht="15.75" x14ac:dyDescent="0.25">
      <c r="B962" s="4"/>
    </row>
    <row r="963" spans="2:2" ht="15.75" x14ac:dyDescent="0.25">
      <c r="B963" s="4"/>
    </row>
    <row r="964" spans="2:2" ht="15.75" x14ac:dyDescent="0.25">
      <c r="B964" s="4"/>
    </row>
    <row r="965" spans="2:2" ht="15.75" x14ac:dyDescent="0.25">
      <c r="B965" s="4"/>
    </row>
    <row r="966" spans="2:2" ht="15.75" x14ac:dyDescent="0.25">
      <c r="B966" s="4"/>
    </row>
    <row r="967" spans="2:2" ht="15.75" x14ac:dyDescent="0.25">
      <c r="B967" s="4"/>
    </row>
    <row r="968" spans="2:2" ht="15.75" x14ac:dyDescent="0.25">
      <c r="B968" s="4"/>
    </row>
    <row r="969" spans="2:2" ht="15.75" x14ac:dyDescent="0.25">
      <c r="B969" s="4"/>
    </row>
    <row r="970" spans="2:2" ht="15.75" x14ac:dyDescent="0.25">
      <c r="B970" s="4"/>
    </row>
    <row r="971" spans="2:2" ht="15.75" x14ac:dyDescent="0.25">
      <c r="B971" s="4"/>
    </row>
    <row r="972" spans="2:2" ht="15.75" x14ac:dyDescent="0.25">
      <c r="B972" s="4"/>
    </row>
    <row r="973" spans="2:2" ht="15.75" x14ac:dyDescent="0.25">
      <c r="B973" s="4"/>
    </row>
    <row r="974" spans="2:2" ht="15.75" x14ac:dyDescent="0.25">
      <c r="B974" s="4"/>
    </row>
    <row r="975" spans="2:2" ht="15.75" x14ac:dyDescent="0.25">
      <c r="B975" s="4"/>
    </row>
    <row r="976" spans="2:2" ht="15.75" x14ac:dyDescent="0.25">
      <c r="B976" s="4"/>
    </row>
    <row r="977" spans="2:2" ht="15.75" x14ac:dyDescent="0.25">
      <c r="B977" s="4"/>
    </row>
    <row r="978" spans="2:2" ht="15.75" x14ac:dyDescent="0.25">
      <c r="B978" s="4"/>
    </row>
    <row r="979" spans="2:2" ht="15.75" x14ac:dyDescent="0.25">
      <c r="B979" s="4"/>
    </row>
    <row r="980" spans="2:2" ht="15.75" x14ac:dyDescent="0.25">
      <c r="B980" s="4"/>
    </row>
    <row r="981" spans="2:2" ht="15.75" x14ac:dyDescent="0.25">
      <c r="B981" s="4"/>
    </row>
    <row r="982" spans="2:2" ht="15.75" x14ac:dyDescent="0.25">
      <c r="B982" s="4"/>
    </row>
    <row r="983" spans="2:2" ht="15.75" x14ac:dyDescent="0.25">
      <c r="B983" s="4"/>
    </row>
    <row r="984" spans="2:2" ht="15.75" x14ac:dyDescent="0.25">
      <c r="B984" s="4"/>
    </row>
    <row r="985" spans="2:2" ht="15.75" x14ac:dyDescent="0.25">
      <c r="B985" s="4"/>
    </row>
    <row r="986" spans="2:2" ht="15.75" x14ac:dyDescent="0.25">
      <c r="B986" s="4"/>
    </row>
    <row r="987" spans="2:2" ht="15.75" x14ac:dyDescent="0.25">
      <c r="B987" s="4"/>
    </row>
    <row r="988" spans="2:2" ht="15.75" x14ac:dyDescent="0.25">
      <c r="B988" s="4"/>
    </row>
    <row r="989" spans="2:2" ht="15.75" x14ac:dyDescent="0.25">
      <c r="B989" s="4"/>
    </row>
    <row r="990" spans="2:2" ht="15.75" x14ac:dyDescent="0.25">
      <c r="B990" s="4"/>
    </row>
    <row r="991" spans="2:2" ht="15.75" x14ac:dyDescent="0.25">
      <c r="B991" s="4"/>
    </row>
    <row r="992" spans="2:2" ht="15.75" x14ac:dyDescent="0.25">
      <c r="B992" s="4"/>
    </row>
    <row r="993" spans="2:2" ht="15.75" x14ac:dyDescent="0.25">
      <c r="B993" s="4"/>
    </row>
    <row r="994" spans="2:2" ht="15.75" x14ac:dyDescent="0.25">
      <c r="B994" s="4"/>
    </row>
    <row r="995" spans="2:2" ht="15.75" x14ac:dyDescent="0.25">
      <c r="B995" s="4"/>
    </row>
    <row r="996" spans="2:2" ht="15.75" x14ac:dyDescent="0.25">
      <c r="B996" s="4"/>
    </row>
    <row r="997" spans="2:2" ht="15.75" x14ac:dyDescent="0.25">
      <c r="B997" s="4"/>
    </row>
    <row r="998" spans="2:2" ht="15.75" x14ac:dyDescent="0.25">
      <c r="B998" s="4"/>
    </row>
    <row r="999" spans="2:2" ht="15.75" x14ac:dyDescent="0.25">
      <c r="B999" s="4"/>
    </row>
    <row r="1000" spans="2:2" ht="15.75" x14ac:dyDescent="0.25">
      <c r="B1000" s="4"/>
    </row>
    <row r="1001" spans="2:2" ht="15.75" x14ac:dyDescent="0.25">
      <c r="B1001" s="4"/>
    </row>
  </sheetData>
  <mergeCells count="2">
    <mergeCell ref="A2:C2"/>
    <mergeCell ref="A4:A14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zoomScale="85" zoomScaleNormal="85" workbookViewId="0">
      <selection activeCell="C3" sqref="C3"/>
    </sheetView>
  </sheetViews>
  <sheetFormatPr defaultColWidth="11.25" defaultRowHeight="15" customHeight="1" x14ac:dyDescent="0.25"/>
  <cols>
    <col min="2" max="2" width="24.75" customWidth="1"/>
    <col min="3" max="3" width="54" customWidth="1"/>
    <col min="4" max="4" width="64.25" customWidth="1"/>
  </cols>
  <sheetData>
    <row r="1" spans="1:4" ht="35.450000000000003" customHeight="1" x14ac:dyDescent="0.25"/>
    <row r="2" spans="1:4" ht="15.75" x14ac:dyDescent="0.25">
      <c r="A2" s="33" t="s">
        <v>0</v>
      </c>
      <c r="B2" s="34"/>
      <c r="C2" s="34"/>
      <c r="D2" s="1"/>
    </row>
    <row r="3" spans="1:4" ht="31.5" x14ac:dyDescent="0.25">
      <c r="A3" s="16" t="s">
        <v>1</v>
      </c>
      <c r="B3" s="17" t="s">
        <v>2</v>
      </c>
      <c r="C3" s="60" t="s">
        <v>4875</v>
      </c>
      <c r="D3" s="21" t="s">
        <v>4547</v>
      </c>
    </row>
    <row r="4" spans="1:4" ht="15.75" x14ac:dyDescent="0.25">
      <c r="A4" s="35" t="s">
        <v>3549</v>
      </c>
      <c r="B4" s="17">
        <v>703201000102</v>
      </c>
      <c r="C4" s="19" t="s">
        <v>3550</v>
      </c>
      <c r="D4" s="19" t="s">
        <v>3551</v>
      </c>
    </row>
    <row r="5" spans="1:4" ht="15.75" x14ac:dyDescent="0.25">
      <c r="A5" s="36"/>
      <c r="B5" s="17">
        <v>713909000102</v>
      </c>
      <c r="C5" s="19" t="s">
        <v>3552</v>
      </c>
      <c r="D5" s="19" t="s">
        <v>3553</v>
      </c>
    </row>
    <row r="6" spans="1:4" ht="31.5" x14ac:dyDescent="0.25">
      <c r="A6" s="36"/>
      <c r="B6" s="17">
        <v>802800090104</v>
      </c>
      <c r="C6" s="19" t="s">
        <v>3554</v>
      </c>
      <c r="D6" s="19" t="s">
        <v>3555</v>
      </c>
    </row>
    <row r="7" spans="1:4" ht="15.75" x14ac:dyDescent="0.25">
      <c r="A7" s="36"/>
      <c r="B7" s="17">
        <v>904110090103</v>
      </c>
      <c r="C7" s="19" t="s">
        <v>3556</v>
      </c>
      <c r="D7" s="19" t="s">
        <v>3557</v>
      </c>
    </row>
    <row r="8" spans="1:4" ht="15.75" x14ac:dyDescent="0.25">
      <c r="A8" s="36"/>
      <c r="B8" s="17">
        <v>904120000101</v>
      </c>
      <c r="C8" s="19" t="s">
        <v>3558</v>
      </c>
      <c r="D8" s="19" t="s">
        <v>3559</v>
      </c>
    </row>
    <row r="9" spans="1:4" ht="15.75" x14ac:dyDescent="0.25">
      <c r="A9" s="36"/>
      <c r="B9" s="17">
        <v>904210000101</v>
      </c>
      <c r="C9" s="19" t="s">
        <v>3560</v>
      </c>
      <c r="D9" s="19" t="s">
        <v>3561</v>
      </c>
    </row>
    <row r="10" spans="1:4" ht="31.5" x14ac:dyDescent="0.25">
      <c r="A10" s="36"/>
      <c r="B10" s="17">
        <v>908310010101</v>
      </c>
      <c r="C10" s="19" t="s">
        <v>3562</v>
      </c>
      <c r="D10" s="19" t="s">
        <v>3563</v>
      </c>
    </row>
    <row r="11" spans="1:4" ht="15.75" x14ac:dyDescent="0.25">
      <c r="A11" s="36"/>
      <c r="B11" s="17">
        <v>908310090101</v>
      </c>
      <c r="C11" s="19" t="s">
        <v>3564</v>
      </c>
      <c r="D11" s="19" t="s">
        <v>3565</v>
      </c>
    </row>
    <row r="12" spans="1:4" ht="31.5" x14ac:dyDescent="0.25">
      <c r="A12" s="36"/>
      <c r="B12" s="17">
        <v>908320010101</v>
      </c>
      <c r="C12" s="19" t="s">
        <v>3566</v>
      </c>
      <c r="D12" s="19" t="s">
        <v>3567</v>
      </c>
    </row>
    <row r="13" spans="1:4" ht="15.75" x14ac:dyDescent="0.25">
      <c r="A13" s="36"/>
      <c r="B13" s="17">
        <v>908320090101</v>
      </c>
      <c r="C13" s="19" t="s">
        <v>3568</v>
      </c>
      <c r="D13" s="19" t="s">
        <v>3569</v>
      </c>
    </row>
    <row r="14" spans="1:4" ht="15.75" x14ac:dyDescent="0.25">
      <c r="A14" s="36"/>
      <c r="B14" s="17">
        <v>1207509000101</v>
      </c>
      <c r="C14" s="19" t="s">
        <v>3570</v>
      </c>
      <c r="D14" s="19" t="s">
        <v>3571</v>
      </c>
    </row>
    <row r="15" spans="1:4" ht="15.75" x14ac:dyDescent="0.25">
      <c r="A15" s="36"/>
      <c r="B15" s="17">
        <v>1207999900117</v>
      </c>
      <c r="C15" s="19" t="s">
        <v>3572</v>
      </c>
      <c r="D15" s="19" t="s">
        <v>3573</v>
      </c>
    </row>
    <row r="16" spans="1:4" ht="47.25" x14ac:dyDescent="0.25">
      <c r="A16" s="36"/>
      <c r="B16" s="17">
        <v>1211202110101</v>
      </c>
      <c r="C16" s="19" t="s">
        <v>3574</v>
      </c>
      <c r="D16" s="19" t="s">
        <v>3575</v>
      </c>
    </row>
    <row r="17" spans="1:4" ht="31.5" x14ac:dyDescent="0.25">
      <c r="A17" s="36"/>
      <c r="B17" s="17">
        <v>1211202110102</v>
      </c>
      <c r="C17" s="19" t="s">
        <v>3576</v>
      </c>
      <c r="D17" s="19" t="s">
        <v>3577</v>
      </c>
    </row>
    <row r="18" spans="1:4" ht="31.5" x14ac:dyDescent="0.25">
      <c r="A18" s="36"/>
      <c r="B18" s="17">
        <v>1211202190999</v>
      </c>
      <c r="C18" s="19" t="s">
        <v>3578</v>
      </c>
      <c r="D18" s="19" t="s">
        <v>3579</v>
      </c>
    </row>
    <row r="19" spans="1:4" ht="47.25" x14ac:dyDescent="0.25">
      <c r="A19" s="36"/>
      <c r="B19" s="17">
        <v>1211202910101</v>
      </c>
      <c r="C19" s="19" t="s">
        <v>3580</v>
      </c>
      <c r="D19" s="19" t="s">
        <v>3581</v>
      </c>
    </row>
    <row r="20" spans="1:4" ht="47.25" x14ac:dyDescent="0.25">
      <c r="A20" s="36"/>
      <c r="B20" s="17">
        <v>1211202910102</v>
      </c>
      <c r="C20" s="19" t="s">
        <v>3582</v>
      </c>
      <c r="D20" s="19" t="s">
        <v>3583</v>
      </c>
    </row>
    <row r="21" spans="1:4" ht="31.5" x14ac:dyDescent="0.25">
      <c r="A21" s="36"/>
      <c r="B21" s="17">
        <v>1211202990999</v>
      </c>
      <c r="C21" s="19" t="s">
        <v>3584</v>
      </c>
      <c r="D21" s="19" t="s">
        <v>3585</v>
      </c>
    </row>
    <row r="22" spans="1:4" ht="31.5" x14ac:dyDescent="0.25">
      <c r="A22" s="36"/>
      <c r="B22" s="17">
        <v>1211209110101</v>
      </c>
      <c r="C22" s="19" t="s">
        <v>3586</v>
      </c>
      <c r="D22" s="19" t="s">
        <v>3587</v>
      </c>
    </row>
    <row r="23" spans="1:4" ht="31.5" x14ac:dyDescent="0.25">
      <c r="A23" s="36"/>
      <c r="B23" s="17">
        <v>1211209110102</v>
      </c>
      <c r="C23" s="19" t="s">
        <v>3588</v>
      </c>
      <c r="D23" s="19" t="s">
        <v>3589</v>
      </c>
    </row>
    <row r="24" spans="1:4" ht="31.5" x14ac:dyDescent="0.25">
      <c r="A24" s="36"/>
      <c r="B24" s="17">
        <v>1211209191101</v>
      </c>
      <c r="C24" s="19" t="s">
        <v>3590</v>
      </c>
      <c r="D24" s="19" t="s">
        <v>3591</v>
      </c>
    </row>
    <row r="25" spans="1:4" ht="31.5" x14ac:dyDescent="0.25">
      <c r="A25" s="36"/>
      <c r="B25" s="17">
        <v>1211209191102</v>
      </c>
      <c r="C25" s="19" t="s">
        <v>3592</v>
      </c>
      <c r="D25" s="19" t="s">
        <v>3593</v>
      </c>
    </row>
    <row r="26" spans="1:4" ht="31.5" x14ac:dyDescent="0.25">
      <c r="A26" s="36"/>
      <c r="B26" s="17">
        <v>1211209199101</v>
      </c>
      <c r="C26" s="19" t="s">
        <v>3594</v>
      </c>
      <c r="D26" s="19" t="s">
        <v>3595</v>
      </c>
    </row>
    <row r="27" spans="1:4" ht="31.5" x14ac:dyDescent="0.25">
      <c r="A27" s="36"/>
      <c r="B27" s="17">
        <v>1211209199102</v>
      </c>
      <c r="C27" s="19" t="s">
        <v>3596</v>
      </c>
      <c r="D27" s="19" t="s">
        <v>3597</v>
      </c>
    </row>
    <row r="28" spans="1:4" ht="31.5" x14ac:dyDescent="0.25">
      <c r="A28" s="36"/>
      <c r="B28" s="17">
        <v>1211209210101</v>
      </c>
      <c r="C28" s="19" t="s">
        <v>3598</v>
      </c>
      <c r="D28" s="19" t="s">
        <v>3599</v>
      </c>
    </row>
    <row r="29" spans="1:4" ht="31.5" x14ac:dyDescent="0.25">
      <c r="A29" s="36"/>
      <c r="B29" s="17">
        <v>1211209210102</v>
      </c>
      <c r="C29" s="19" t="s">
        <v>3600</v>
      </c>
      <c r="D29" s="19" t="s">
        <v>3601</v>
      </c>
    </row>
    <row r="30" spans="1:4" ht="31.5" x14ac:dyDescent="0.25">
      <c r="A30" s="36"/>
      <c r="B30" s="17">
        <v>1211209210103</v>
      </c>
      <c r="C30" s="19" t="s">
        <v>3602</v>
      </c>
      <c r="D30" s="19" t="s">
        <v>3603</v>
      </c>
    </row>
    <row r="31" spans="1:4" ht="31.5" x14ac:dyDescent="0.25">
      <c r="A31" s="36"/>
      <c r="B31" s="17">
        <v>1211209291101</v>
      </c>
      <c r="C31" s="19" t="s">
        <v>3604</v>
      </c>
      <c r="D31" s="19" t="s">
        <v>3605</v>
      </c>
    </row>
    <row r="32" spans="1:4" ht="31.5" x14ac:dyDescent="0.25">
      <c r="A32" s="36"/>
      <c r="B32" s="17">
        <v>1211209291102</v>
      </c>
      <c r="C32" s="19" t="s">
        <v>3606</v>
      </c>
      <c r="D32" s="19" t="s">
        <v>3607</v>
      </c>
    </row>
    <row r="33" spans="1:4" ht="31.5" x14ac:dyDescent="0.25">
      <c r="A33" s="36"/>
      <c r="B33" s="17">
        <v>1211209291103</v>
      </c>
      <c r="C33" s="19" t="s">
        <v>3608</v>
      </c>
      <c r="D33" s="19" t="s">
        <v>3609</v>
      </c>
    </row>
    <row r="34" spans="1:4" ht="31.5" x14ac:dyDescent="0.25">
      <c r="A34" s="36"/>
      <c r="B34" s="17">
        <v>1211209299101</v>
      </c>
      <c r="C34" s="19" t="s">
        <v>3610</v>
      </c>
      <c r="D34" s="19" t="s">
        <v>3611</v>
      </c>
    </row>
    <row r="35" spans="1:4" ht="31.5" x14ac:dyDescent="0.25">
      <c r="A35" s="36"/>
      <c r="B35" s="17">
        <v>1211209299102</v>
      </c>
      <c r="C35" s="19" t="s">
        <v>3612</v>
      </c>
      <c r="D35" s="19" t="s">
        <v>3613</v>
      </c>
    </row>
    <row r="36" spans="1:4" ht="31.5" x14ac:dyDescent="0.25">
      <c r="A36" s="36"/>
      <c r="B36" s="17">
        <v>1211209299103</v>
      </c>
      <c r="C36" s="19" t="s">
        <v>3614</v>
      </c>
      <c r="D36" s="19" t="s">
        <v>3615</v>
      </c>
    </row>
    <row r="37" spans="1:4" ht="31.5" x14ac:dyDescent="0.25">
      <c r="A37" s="36"/>
      <c r="B37" s="17">
        <v>1211209910101</v>
      </c>
      <c r="C37" s="19" t="s">
        <v>3616</v>
      </c>
      <c r="D37" s="19" t="s">
        <v>3617</v>
      </c>
    </row>
    <row r="38" spans="1:4" ht="31.5" x14ac:dyDescent="0.25">
      <c r="A38" s="36"/>
      <c r="B38" s="17">
        <v>1211209910102</v>
      </c>
      <c r="C38" s="19" t="s">
        <v>3618</v>
      </c>
      <c r="D38" s="19" t="s">
        <v>3619</v>
      </c>
    </row>
    <row r="39" spans="1:4" ht="31.5" x14ac:dyDescent="0.25">
      <c r="A39" s="36"/>
      <c r="B39" s="17">
        <v>1211209910103</v>
      </c>
      <c r="C39" s="19" t="s">
        <v>3620</v>
      </c>
      <c r="D39" s="19" t="s">
        <v>3621</v>
      </c>
    </row>
    <row r="40" spans="1:4" ht="47.25" x14ac:dyDescent="0.25">
      <c r="A40" s="36"/>
      <c r="B40" s="17">
        <v>1211209991101</v>
      </c>
      <c r="C40" s="19" t="s">
        <v>3622</v>
      </c>
      <c r="D40" s="19" t="s">
        <v>3623</v>
      </c>
    </row>
    <row r="41" spans="1:4" ht="31.5" x14ac:dyDescent="0.25">
      <c r="A41" s="36"/>
      <c r="B41" s="17">
        <v>1211209991102</v>
      </c>
      <c r="C41" s="19" t="s">
        <v>3624</v>
      </c>
      <c r="D41" s="19" t="s">
        <v>3625</v>
      </c>
    </row>
    <row r="42" spans="1:4" ht="47.25" x14ac:dyDescent="0.25">
      <c r="A42" s="36"/>
      <c r="B42" s="17">
        <v>1211209991103</v>
      </c>
      <c r="C42" s="19" t="s">
        <v>3626</v>
      </c>
      <c r="D42" s="19" t="s">
        <v>3627</v>
      </c>
    </row>
    <row r="43" spans="1:4" ht="47.25" x14ac:dyDescent="0.25">
      <c r="A43" s="36"/>
      <c r="B43" s="17">
        <v>1211209999101</v>
      </c>
      <c r="C43" s="19" t="s">
        <v>3628</v>
      </c>
      <c r="D43" s="19" t="s">
        <v>3629</v>
      </c>
    </row>
    <row r="44" spans="1:4" ht="47.25" x14ac:dyDescent="0.25">
      <c r="A44" s="36"/>
      <c r="B44" s="17">
        <v>1211209999102</v>
      </c>
      <c r="C44" s="19" t="s">
        <v>3630</v>
      </c>
      <c r="D44" s="19" t="s">
        <v>3631</v>
      </c>
    </row>
    <row r="45" spans="1:4" ht="47.25" x14ac:dyDescent="0.25">
      <c r="A45" s="36"/>
      <c r="B45" s="17">
        <v>1211209999103</v>
      </c>
      <c r="C45" s="19" t="s">
        <v>3632</v>
      </c>
      <c r="D45" s="19" t="s">
        <v>3633</v>
      </c>
    </row>
    <row r="46" spans="1:4" ht="31.5" x14ac:dyDescent="0.25">
      <c r="A46" s="36"/>
      <c r="B46" s="17">
        <v>1211300010999</v>
      </c>
      <c r="C46" s="19" t="s">
        <v>3634</v>
      </c>
      <c r="D46" s="19" t="s">
        <v>3635</v>
      </c>
    </row>
    <row r="47" spans="1:4" ht="15.75" x14ac:dyDescent="0.25">
      <c r="A47" s="36"/>
      <c r="B47" s="17">
        <v>1211400010999</v>
      </c>
      <c r="C47" s="19" t="s">
        <v>3636</v>
      </c>
      <c r="D47" s="19" t="s">
        <v>3637</v>
      </c>
    </row>
    <row r="48" spans="1:4" ht="15.75" x14ac:dyDescent="0.25">
      <c r="A48" s="36"/>
      <c r="B48" s="17">
        <v>1211500011999</v>
      </c>
      <c r="C48" s="19" t="s">
        <v>3638</v>
      </c>
      <c r="D48" s="19" t="s">
        <v>3639</v>
      </c>
    </row>
    <row r="49" spans="1:4" ht="15.75" x14ac:dyDescent="0.25">
      <c r="A49" s="36"/>
      <c r="B49" s="17">
        <v>1211500012999</v>
      </c>
      <c r="C49" s="19" t="s">
        <v>3640</v>
      </c>
      <c r="D49" s="19" t="s">
        <v>3641</v>
      </c>
    </row>
    <row r="50" spans="1:4" ht="15.75" x14ac:dyDescent="0.25">
      <c r="A50" s="36"/>
      <c r="B50" s="17">
        <v>1211500019999</v>
      </c>
      <c r="C50" s="19" t="s">
        <v>3642</v>
      </c>
      <c r="D50" s="19" t="s">
        <v>3643</v>
      </c>
    </row>
    <row r="51" spans="1:4" ht="31.5" x14ac:dyDescent="0.25">
      <c r="A51" s="36"/>
      <c r="B51" s="17">
        <v>1211600000999</v>
      </c>
      <c r="C51" s="19" t="s">
        <v>3644</v>
      </c>
      <c r="D51" s="19" t="s">
        <v>3645</v>
      </c>
    </row>
    <row r="52" spans="1:4" ht="31.5" x14ac:dyDescent="0.25">
      <c r="A52" s="36"/>
      <c r="B52" s="17">
        <v>1211901200101</v>
      </c>
      <c r="C52" s="19" t="s">
        <v>3646</v>
      </c>
      <c r="D52" s="19" t="s">
        <v>3647</v>
      </c>
    </row>
    <row r="53" spans="1:4" ht="47.25" x14ac:dyDescent="0.25">
      <c r="A53" s="36"/>
      <c r="B53" s="17">
        <v>1211901410999</v>
      </c>
      <c r="C53" s="19" t="s">
        <v>3648</v>
      </c>
      <c r="D53" s="19" t="s">
        <v>3649</v>
      </c>
    </row>
    <row r="54" spans="1:4" ht="31.5" x14ac:dyDescent="0.25">
      <c r="A54" s="36"/>
      <c r="B54" s="17">
        <v>1211901490999</v>
      </c>
      <c r="C54" s="19" t="s">
        <v>3650</v>
      </c>
      <c r="D54" s="19" t="s">
        <v>3651</v>
      </c>
    </row>
    <row r="55" spans="1:4" ht="31.5" x14ac:dyDescent="0.25">
      <c r="A55" s="36"/>
      <c r="B55" s="17">
        <v>1211901500101</v>
      </c>
      <c r="C55" s="19" t="s">
        <v>3652</v>
      </c>
      <c r="D55" s="19" t="s">
        <v>3653</v>
      </c>
    </row>
    <row r="56" spans="1:4" ht="31.5" x14ac:dyDescent="0.25">
      <c r="A56" s="36"/>
      <c r="B56" s="17">
        <v>1211901610999</v>
      </c>
      <c r="C56" s="19" t="s">
        <v>3654</v>
      </c>
      <c r="D56" s="19" t="s">
        <v>3655</v>
      </c>
    </row>
    <row r="57" spans="1:4" ht="31.5" x14ac:dyDescent="0.25">
      <c r="A57" s="36"/>
      <c r="B57" s="17">
        <v>1211901690999</v>
      </c>
      <c r="C57" s="19" t="s">
        <v>3656</v>
      </c>
      <c r="D57" s="19" t="s">
        <v>3657</v>
      </c>
    </row>
    <row r="58" spans="1:4" ht="31.5" x14ac:dyDescent="0.25">
      <c r="A58" s="36"/>
      <c r="B58" s="17">
        <v>1211901710999</v>
      </c>
      <c r="C58" s="19" t="s">
        <v>3658</v>
      </c>
      <c r="D58" s="19" t="s">
        <v>3659</v>
      </c>
    </row>
    <row r="59" spans="1:4" ht="31.5" x14ac:dyDescent="0.25">
      <c r="A59" s="36"/>
      <c r="B59" s="17">
        <v>1211901790999</v>
      </c>
      <c r="C59" s="19" t="s">
        <v>3660</v>
      </c>
      <c r="D59" s="19" t="s">
        <v>3661</v>
      </c>
    </row>
    <row r="60" spans="1:4" ht="31.5" x14ac:dyDescent="0.25">
      <c r="A60" s="36"/>
      <c r="B60" s="17">
        <v>1211901800101</v>
      </c>
      <c r="C60" s="19" t="s">
        <v>3662</v>
      </c>
      <c r="D60" s="19" t="s">
        <v>3663</v>
      </c>
    </row>
    <row r="61" spans="1:4" ht="31.5" x14ac:dyDescent="0.25">
      <c r="A61" s="36"/>
      <c r="B61" s="17">
        <v>1211901900999</v>
      </c>
      <c r="C61" s="19" t="s">
        <v>3664</v>
      </c>
      <c r="D61" s="19" t="s">
        <v>3665</v>
      </c>
    </row>
    <row r="62" spans="1:4" ht="31.5" x14ac:dyDescent="0.25">
      <c r="A62" s="36"/>
      <c r="B62" s="17">
        <v>1211902100101</v>
      </c>
      <c r="C62" s="19" t="s">
        <v>3666</v>
      </c>
      <c r="D62" s="19" t="s">
        <v>3667</v>
      </c>
    </row>
    <row r="63" spans="1:4" ht="31.5" x14ac:dyDescent="0.25">
      <c r="A63" s="36"/>
      <c r="B63" s="17">
        <v>1211902400999</v>
      </c>
      <c r="C63" s="19" t="s">
        <v>3668</v>
      </c>
      <c r="D63" s="19" t="s">
        <v>3669</v>
      </c>
    </row>
    <row r="64" spans="1:4" ht="47.25" x14ac:dyDescent="0.25">
      <c r="A64" s="36"/>
      <c r="B64" s="17">
        <v>1211902500101</v>
      </c>
      <c r="C64" s="19" t="s">
        <v>3670</v>
      </c>
      <c r="D64" s="19" t="s">
        <v>3671</v>
      </c>
    </row>
    <row r="65" spans="1:4" ht="31.5" x14ac:dyDescent="0.25">
      <c r="A65" s="36"/>
      <c r="B65" s="17">
        <v>1211902800999</v>
      </c>
      <c r="C65" s="19" t="s">
        <v>3672</v>
      </c>
      <c r="D65" s="19" t="s">
        <v>3673</v>
      </c>
    </row>
    <row r="66" spans="1:4" ht="31.5" x14ac:dyDescent="0.25">
      <c r="A66" s="36"/>
      <c r="B66" s="17">
        <v>1211903300999</v>
      </c>
      <c r="C66" s="19" t="s">
        <v>3674</v>
      </c>
      <c r="D66" s="19" t="s">
        <v>3675</v>
      </c>
    </row>
    <row r="67" spans="1:4" ht="31.5" x14ac:dyDescent="0.25">
      <c r="A67" s="36"/>
      <c r="B67" s="17">
        <v>1211903400999</v>
      </c>
      <c r="C67" s="19" t="s">
        <v>3676</v>
      </c>
      <c r="D67" s="19" t="s">
        <v>3677</v>
      </c>
    </row>
    <row r="68" spans="1:4" ht="31.5" x14ac:dyDescent="0.25">
      <c r="A68" s="36"/>
      <c r="B68" s="17">
        <v>1211903500999</v>
      </c>
      <c r="C68" s="19" t="s">
        <v>3678</v>
      </c>
      <c r="D68" s="19" t="s">
        <v>3679</v>
      </c>
    </row>
    <row r="69" spans="1:4" ht="31.5" x14ac:dyDescent="0.25">
      <c r="A69" s="36"/>
      <c r="B69" s="17">
        <v>1211903700999</v>
      </c>
      <c r="C69" s="19" t="s">
        <v>3680</v>
      </c>
      <c r="D69" s="19" t="s">
        <v>3681</v>
      </c>
    </row>
    <row r="70" spans="1:4" ht="15.75" x14ac:dyDescent="0.25">
      <c r="A70" s="36"/>
      <c r="B70" s="17">
        <v>1211903940999</v>
      </c>
      <c r="C70" s="19" t="s">
        <v>3682</v>
      </c>
      <c r="D70" s="19" t="s">
        <v>3683</v>
      </c>
    </row>
    <row r="71" spans="1:4" ht="31.5" x14ac:dyDescent="0.25">
      <c r="A71" s="36"/>
      <c r="B71" s="17">
        <v>1211903950999</v>
      </c>
      <c r="C71" s="19" t="s">
        <v>3684</v>
      </c>
      <c r="D71" s="19" t="s">
        <v>3685</v>
      </c>
    </row>
    <row r="72" spans="1:4" ht="47.25" x14ac:dyDescent="0.25">
      <c r="A72" s="36"/>
      <c r="B72" s="17">
        <v>1211903960101</v>
      </c>
      <c r="C72" s="19" t="s">
        <v>3686</v>
      </c>
      <c r="D72" s="19" t="s">
        <v>3687</v>
      </c>
    </row>
    <row r="73" spans="1:4" ht="31.5" x14ac:dyDescent="0.25">
      <c r="A73" s="36"/>
      <c r="B73" s="17">
        <v>1211903982999</v>
      </c>
      <c r="C73" s="19" t="s">
        <v>3688</v>
      </c>
      <c r="D73" s="19" t="s">
        <v>3689</v>
      </c>
    </row>
    <row r="74" spans="1:4" ht="31.5" x14ac:dyDescent="0.25">
      <c r="A74" s="36"/>
      <c r="B74" s="17">
        <v>1211903983999</v>
      </c>
      <c r="C74" s="19" t="s">
        <v>3690</v>
      </c>
      <c r="D74" s="19" t="s">
        <v>3691</v>
      </c>
    </row>
    <row r="75" spans="1:4" ht="31.5" x14ac:dyDescent="0.25">
      <c r="A75" s="36"/>
      <c r="B75" s="17">
        <v>1211903984999</v>
      </c>
      <c r="C75" s="19" t="s">
        <v>3692</v>
      </c>
      <c r="D75" s="19" t="s">
        <v>3693</v>
      </c>
    </row>
    <row r="76" spans="1:4" ht="31.5" x14ac:dyDescent="0.25">
      <c r="A76" s="36"/>
      <c r="B76" s="17">
        <v>1211903985999</v>
      </c>
      <c r="C76" s="19" t="s">
        <v>3694</v>
      </c>
      <c r="D76" s="19" t="s">
        <v>3695</v>
      </c>
    </row>
    <row r="77" spans="1:4" ht="63" x14ac:dyDescent="0.25">
      <c r="A77" s="36"/>
      <c r="B77" s="17">
        <v>1211903991101</v>
      </c>
      <c r="C77" s="19" t="s">
        <v>3696</v>
      </c>
      <c r="D77" s="19" t="s">
        <v>3697</v>
      </c>
    </row>
    <row r="78" spans="1:4" ht="63" x14ac:dyDescent="0.25">
      <c r="A78" s="36"/>
      <c r="B78" s="17">
        <v>1211903991102</v>
      </c>
      <c r="C78" s="19" t="s">
        <v>3698</v>
      </c>
      <c r="D78" s="19" t="s">
        <v>3699</v>
      </c>
    </row>
    <row r="79" spans="1:4" ht="63" x14ac:dyDescent="0.25">
      <c r="A79" s="36"/>
      <c r="B79" s="17">
        <v>1211903991103</v>
      </c>
      <c r="C79" s="19" t="s">
        <v>3700</v>
      </c>
      <c r="D79" s="19" t="s">
        <v>3701</v>
      </c>
    </row>
    <row r="80" spans="1:4" ht="47.25" x14ac:dyDescent="0.25">
      <c r="A80" s="36"/>
      <c r="B80" s="17">
        <v>1211903999108</v>
      </c>
      <c r="C80" s="19" t="s">
        <v>3702</v>
      </c>
      <c r="D80" s="19" t="s">
        <v>3703</v>
      </c>
    </row>
    <row r="81" spans="1:4" ht="47.25" x14ac:dyDescent="0.25">
      <c r="A81" s="36"/>
      <c r="B81" s="17">
        <v>1211903999110</v>
      </c>
      <c r="C81" s="19" t="s">
        <v>3704</v>
      </c>
      <c r="D81" s="19" t="s">
        <v>3705</v>
      </c>
    </row>
    <row r="82" spans="1:4" ht="47.25" x14ac:dyDescent="0.25">
      <c r="A82" s="36"/>
      <c r="B82" s="17">
        <v>1211903999111</v>
      </c>
      <c r="C82" s="19" t="s">
        <v>3706</v>
      </c>
      <c r="D82" s="19" t="s">
        <v>3707</v>
      </c>
    </row>
    <row r="83" spans="1:4" ht="47.25" x14ac:dyDescent="0.25">
      <c r="A83" s="36"/>
      <c r="B83" s="17">
        <v>1211903999112</v>
      </c>
      <c r="C83" s="19" t="s">
        <v>3708</v>
      </c>
      <c r="D83" s="19" t="s">
        <v>3709</v>
      </c>
    </row>
    <row r="84" spans="1:4" ht="47.25" x14ac:dyDescent="0.25">
      <c r="A84" s="36"/>
      <c r="B84" s="17">
        <v>1211903999113</v>
      </c>
      <c r="C84" s="19" t="s">
        <v>3710</v>
      </c>
      <c r="D84" s="19" t="s">
        <v>3711</v>
      </c>
    </row>
    <row r="85" spans="1:4" ht="47.25" x14ac:dyDescent="0.25">
      <c r="A85" s="36"/>
      <c r="B85" s="17">
        <v>1211903999114</v>
      </c>
      <c r="C85" s="19" t="s">
        <v>3712</v>
      </c>
      <c r="D85" s="19" t="s">
        <v>3713</v>
      </c>
    </row>
    <row r="86" spans="1:4" ht="47.25" x14ac:dyDescent="0.25">
      <c r="A86" s="36"/>
      <c r="B86" s="17">
        <v>1211903999115</v>
      </c>
      <c r="C86" s="19" t="s">
        <v>3714</v>
      </c>
      <c r="D86" s="19" t="s">
        <v>3715</v>
      </c>
    </row>
    <row r="87" spans="1:4" ht="47.25" x14ac:dyDescent="0.25">
      <c r="A87" s="36"/>
      <c r="B87" s="17">
        <v>1211903999116</v>
      </c>
      <c r="C87" s="19" t="s">
        <v>3716</v>
      </c>
      <c r="D87" s="19" t="s">
        <v>3717</v>
      </c>
    </row>
    <row r="88" spans="1:4" ht="47.25" x14ac:dyDescent="0.25">
      <c r="A88" s="36"/>
      <c r="B88" s="17">
        <v>1211903999117</v>
      </c>
      <c r="C88" s="19" t="s">
        <v>3718</v>
      </c>
      <c r="D88" s="19" t="s">
        <v>3719</v>
      </c>
    </row>
    <row r="89" spans="1:4" ht="47.25" x14ac:dyDescent="0.25">
      <c r="A89" s="36"/>
      <c r="B89" s="17">
        <v>1211903999118</v>
      </c>
      <c r="C89" s="19" t="s">
        <v>3720</v>
      </c>
      <c r="D89" s="19" t="s">
        <v>3721</v>
      </c>
    </row>
    <row r="90" spans="1:4" ht="47.25" x14ac:dyDescent="0.25">
      <c r="A90" s="36"/>
      <c r="B90" s="17">
        <v>1211903999119</v>
      </c>
      <c r="C90" s="19" t="s">
        <v>3722</v>
      </c>
      <c r="D90" s="19" t="s">
        <v>3723</v>
      </c>
    </row>
    <row r="91" spans="1:4" ht="47.25" x14ac:dyDescent="0.25">
      <c r="A91" s="36"/>
      <c r="B91" s="17">
        <v>1211903999120</v>
      </c>
      <c r="C91" s="19" t="s">
        <v>3724</v>
      </c>
      <c r="D91" s="19" t="s">
        <v>3725</v>
      </c>
    </row>
    <row r="92" spans="1:4" ht="47.25" x14ac:dyDescent="0.25">
      <c r="A92" s="36"/>
      <c r="B92" s="17">
        <v>1211903999121</v>
      </c>
      <c r="C92" s="19" t="s">
        <v>3726</v>
      </c>
      <c r="D92" s="19" t="s">
        <v>3727</v>
      </c>
    </row>
    <row r="93" spans="1:4" ht="47.25" x14ac:dyDescent="0.25">
      <c r="A93" s="36"/>
      <c r="B93" s="17">
        <v>1211903999122</v>
      </c>
      <c r="C93" s="19" t="s">
        <v>3728</v>
      </c>
      <c r="D93" s="19" t="s">
        <v>3729</v>
      </c>
    </row>
    <row r="94" spans="1:4" ht="47.25" x14ac:dyDescent="0.25">
      <c r="A94" s="36"/>
      <c r="B94" s="17">
        <v>1211903999123</v>
      </c>
      <c r="C94" s="19" t="s">
        <v>3730</v>
      </c>
      <c r="D94" s="19" t="s">
        <v>3731</v>
      </c>
    </row>
    <row r="95" spans="1:4" ht="47.25" x14ac:dyDescent="0.25">
      <c r="A95" s="36"/>
      <c r="B95" s="17">
        <v>1211903999124</v>
      </c>
      <c r="C95" s="19" t="s">
        <v>3732</v>
      </c>
      <c r="D95" s="19" t="s">
        <v>3733</v>
      </c>
    </row>
    <row r="96" spans="1:4" ht="63" x14ac:dyDescent="0.25">
      <c r="A96" s="36"/>
      <c r="B96" s="17">
        <v>1211903999125</v>
      </c>
      <c r="C96" s="19" t="s">
        <v>3734</v>
      </c>
      <c r="D96" s="19" t="s">
        <v>3735</v>
      </c>
    </row>
    <row r="97" spans="1:4" ht="47.25" x14ac:dyDescent="0.25">
      <c r="A97" s="36"/>
      <c r="B97" s="17">
        <v>1211903999126</v>
      </c>
      <c r="C97" s="19" t="s">
        <v>3736</v>
      </c>
      <c r="D97" s="19" t="s">
        <v>3737</v>
      </c>
    </row>
    <row r="98" spans="1:4" ht="47.25" x14ac:dyDescent="0.25">
      <c r="A98" s="36"/>
      <c r="B98" s="17">
        <v>1211903999127</v>
      </c>
      <c r="C98" s="19" t="s">
        <v>3738</v>
      </c>
      <c r="D98" s="19" t="s">
        <v>3739</v>
      </c>
    </row>
    <row r="99" spans="1:4" ht="47.25" x14ac:dyDescent="0.25">
      <c r="A99" s="36"/>
      <c r="B99" s="17">
        <v>1211903999130</v>
      </c>
      <c r="C99" s="19" t="s">
        <v>3740</v>
      </c>
      <c r="D99" s="19" t="s">
        <v>3741</v>
      </c>
    </row>
    <row r="100" spans="1:4" ht="47.25" x14ac:dyDescent="0.25">
      <c r="A100" s="36"/>
      <c r="B100" s="17">
        <v>1211903999131</v>
      </c>
      <c r="C100" s="19" t="s">
        <v>3742</v>
      </c>
      <c r="D100" s="19" t="s">
        <v>3743</v>
      </c>
    </row>
    <row r="101" spans="1:4" ht="47.25" x14ac:dyDescent="0.25">
      <c r="A101" s="36"/>
      <c r="B101" s="17">
        <v>1211903999132</v>
      </c>
      <c r="C101" s="19" t="s">
        <v>3744</v>
      </c>
      <c r="D101" s="19" t="s">
        <v>3745</v>
      </c>
    </row>
    <row r="102" spans="1:4" ht="47.25" x14ac:dyDescent="0.25">
      <c r="A102" s="36"/>
      <c r="B102" s="17">
        <v>1211903999133</v>
      </c>
      <c r="C102" s="19" t="s">
        <v>3746</v>
      </c>
      <c r="D102" s="19" t="s">
        <v>3747</v>
      </c>
    </row>
    <row r="103" spans="1:4" ht="47.25" x14ac:dyDescent="0.25">
      <c r="A103" s="36"/>
      <c r="B103" s="17">
        <v>1211903999134</v>
      </c>
      <c r="C103" s="19" t="s">
        <v>3748</v>
      </c>
      <c r="D103" s="19" t="s">
        <v>3749</v>
      </c>
    </row>
    <row r="104" spans="1:4" ht="47.25" x14ac:dyDescent="0.25">
      <c r="A104" s="36"/>
      <c r="B104" s="17">
        <v>1211903999135</v>
      </c>
      <c r="C104" s="19" t="s">
        <v>3750</v>
      </c>
      <c r="D104" s="19" t="s">
        <v>3751</v>
      </c>
    </row>
    <row r="105" spans="1:4" ht="47.25" x14ac:dyDescent="0.25">
      <c r="A105" s="36"/>
      <c r="B105" s="17">
        <v>1211903999136</v>
      </c>
      <c r="C105" s="19" t="s">
        <v>3752</v>
      </c>
      <c r="D105" s="19" t="s">
        <v>3753</v>
      </c>
    </row>
    <row r="106" spans="1:4" ht="47.25" x14ac:dyDescent="0.25">
      <c r="A106" s="36"/>
      <c r="B106" s="17">
        <v>1211903999137</v>
      </c>
      <c r="C106" s="19" t="s">
        <v>3754</v>
      </c>
      <c r="D106" s="19" t="s">
        <v>3755</v>
      </c>
    </row>
    <row r="107" spans="1:4" ht="47.25" x14ac:dyDescent="0.25">
      <c r="A107" s="36"/>
      <c r="B107" s="17">
        <v>1211903999138</v>
      </c>
      <c r="C107" s="19" t="s">
        <v>3756</v>
      </c>
      <c r="D107" s="19" t="s">
        <v>3757</v>
      </c>
    </row>
    <row r="108" spans="1:4" ht="47.25" x14ac:dyDescent="0.25">
      <c r="A108" s="36"/>
      <c r="B108" s="17">
        <v>1211903999139</v>
      </c>
      <c r="C108" s="19" t="s">
        <v>3758</v>
      </c>
      <c r="D108" s="19" t="s">
        <v>3759</v>
      </c>
    </row>
    <row r="109" spans="1:4" ht="47.25" x14ac:dyDescent="0.25">
      <c r="A109" s="36"/>
      <c r="B109" s="17">
        <v>1211903999140</v>
      </c>
      <c r="C109" s="19" t="s">
        <v>3760</v>
      </c>
      <c r="D109" s="19" t="s">
        <v>3761</v>
      </c>
    </row>
    <row r="110" spans="1:4" ht="47.25" x14ac:dyDescent="0.25">
      <c r="A110" s="36"/>
      <c r="B110" s="17">
        <v>1211903999142</v>
      </c>
      <c r="C110" s="19" t="s">
        <v>3762</v>
      </c>
      <c r="D110" s="19" t="s">
        <v>3763</v>
      </c>
    </row>
    <row r="111" spans="1:4" ht="47.25" x14ac:dyDescent="0.25">
      <c r="A111" s="36"/>
      <c r="B111" s="17">
        <v>1211903999143</v>
      </c>
      <c r="C111" s="19" t="s">
        <v>3764</v>
      </c>
      <c r="D111" s="19" t="s">
        <v>3765</v>
      </c>
    </row>
    <row r="112" spans="1:4" ht="47.25" x14ac:dyDescent="0.25">
      <c r="A112" s="36"/>
      <c r="B112" s="17">
        <v>1211903999144</v>
      </c>
      <c r="C112" s="19" t="s">
        <v>3766</v>
      </c>
      <c r="D112" s="19" t="s">
        <v>3767</v>
      </c>
    </row>
    <row r="113" spans="1:4" ht="47.25" x14ac:dyDescent="0.25">
      <c r="A113" s="36"/>
      <c r="B113" s="17">
        <v>1211903999145</v>
      </c>
      <c r="C113" s="19" t="s">
        <v>3768</v>
      </c>
      <c r="D113" s="19" t="s">
        <v>3769</v>
      </c>
    </row>
    <row r="114" spans="1:4" ht="47.25" x14ac:dyDescent="0.25">
      <c r="A114" s="36"/>
      <c r="B114" s="17">
        <v>1211903999146</v>
      </c>
      <c r="C114" s="19" t="s">
        <v>3770</v>
      </c>
      <c r="D114" s="19" t="s">
        <v>3771</v>
      </c>
    </row>
    <row r="115" spans="1:4" ht="63" x14ac:dyDescent="0.25">
      <c r="A115" s="36"/>
      <c r="B115" s="17">
        <v>1211903999147</v>
      </c>
      <c r="C115" s="19" t="s">
        <v>3772</v>
      </c>
      <c r="D115" s="19" t="s">
        <v>3773</v>
      </c>
    </row>
    <row r="116" spans="1:4" ht="47.25" x14ac:dyDescent="0.25">
      <c r="A116" s="36"/>
      <c r="B116" s="17">
        <v>1211903999148</v>
      </c>
      <c r="C116" s="19" t="s">
        <v>3774</v>
      </c>
      <c r="D116" s="19" t="s">
        <v>3775</v>
      </c>
    </row>
    <row r="117" spans="1:4" ht="47.25" x14ac:dyDescent="0.25">
      <c r="A117" s="36"/>
      <c r="B117" s="17">
        <v>1211903999149</v>
      </c>
      <c r="C117" s="19" t="s">
        <v>3776</v>
      </c>
      <c r="D117" s="19" t="s">
        <v>3777</v>
      </c>
    </row>
    <row r="118" spans="1:4" ht="47.25" x14ac:dyDescent="0.25">
      <c r="A118" s="36"/>
      <c r="B118" s="17">
        <v>1211903999150</v>
      </c>
      <c r="C118" s="19" t="s">
        <v>3778</v>
      </c>
      <c r="D118" s="19" t="s">
        <v>3779</v>
      </c>
    </row>
    <row r="119" spans="1:4" ht="47.25" x14ac:dyDescent="0.25">
      <c r="A119" s="36"/>
      <c r="B119" s="17">
        <v>1211903999151</v>
      </c>
      <c r="C119" s="19" t="s">
        <v>3780</v>
      </c>
      <c r="D119" s="19" t="s">
        <v>3781</v>
      </c>
    </row>
    <row r="120" spans="1:4" ht="63" x14ac:dyDescent="0.25">
      <c r="A120" s="36"/>
      <c r="B120" s="17">
        <v>1211903999152</v>
      </c>
      <c r="C120" s="19" t="s">
        <v>3782</v>
      </c>
      <c r="D120" s="19" t="s">
        <v>3783</v>
      </c>
    </row>
    <row r="121" spans="1:4" ht="47.25" x14ac:dyDescent="0.25">
      <c r="A121" s="36"/>
      <c r="B121" s="17">
        <v>1211903999153</v>
      </c>
      <c r="C121" s="19" t="s">
        <v>3784</v>
      </c>
      <c r="D121" s="19" t="s">
        <v>3785</v>
      </c>
    </row>
    <row r="122" spans="1:4" ht="47.25" x14ac:dyDescent="0.25">
      <c r="A122" s="36"/>
      <c r="B122" s="17">
        <v>1211903999154</v>
      </c>
      <c r="C122" s="19" t="s">
        <v>3786</v>
      </c>
      <c r="D122" s="19" t="s">
        <v>3787</v>
      </c>
    </row>
    <row r="123" spans="1:4" ht="47.25" x14ac:dyDescent="0.25">
      <c r="A123" s="36"/>
      <c r="B123" s="17">
        <v>1211903999155</v>
      </c>
      <c r="C123" s="19" t="s">
        <v>3788</v>
      </c>
      <c r="D123" s="19" t="s">
        <v>3789</v>
      </c>
    </row>
    <row r="124" spans="1:4" ht="47.25" x14ac:dyDescent="0.25">
      <c r="A124" s="36"/>
      <c r="B124" s="17">
        <v>1211903999156</v>
      </c>
      <c r="C124" s="19" t="s">
        <v>3790</v>
      </c>
      <c r="D124" s="19" t="s">
        <v>3791</v>
      </c>
    </row>
    <row r="125" spans="1:4" ht="47.25" x14ac:dyDescent="0.25">
      <c r="A125" s="36"/>
      <c r="B125" s="17">
        <v>1211903999157</v>
      </c>
      <c r="C125" s="19" t="s">
        <v>3792</v>
      </c>
      <c r="D125" s="19" t="s">
        <v>3793</v>
      </c>
    </row>
    <row r="126" spans="1:4" ht="47.25" x14ac:dyDescent="0.25">
      <c r="A126" s="36"/>
      <c r="B126" s="17">
        <v>1211903999158</v>
      </c>
      <c r="C126" s="19" t="s">
        <v>3794</v>
      </c>
      <c r="D126" s="19" t="s">
        <v>3795</v>
      </c>
    </row>
    <row r="127" spans="1:4" ht="47.25" x14ac:dyDescent="0.25">
      <c r="A127" s="36"/>
      <c r="B127" s="17">
        <v>1211903999164</v>
      </c>
      <c r="C127" s="19" t="s">
        <v>3796</v>
      </c>
      <c r="D127" s="19" t="s">
        <v>3797</v>
      </c>
    </row>
    <row r="128" spans="1:4" ht="47.25" x14ac:dyDescent="0.25">
      <c r="A128" s="36"/>
      <c r="B128" s="17">
        <v>1211903999165</v>
      </c>
      <c r="C128" s="19" t="s">
        <v>3798</v>
      </c>
      <c r="D128" s="19" t="s">
        <v>3799</v>
      </c>
    </row>
    <row r="129" spans="1:4" ht="47.25" x14ac:dyDescent="0.25">
      <c r="A129" s="36"/>
      <c r="B129" s="17">
        <v>1211903999167</v>
      </c>
      <c r="C129" s="19" t="s">
        <v>3800</v>
      </c>
      <c r="D129" s="19" t="s">
        <v>3801</v>
      </c>
    </row>
    <row r="130" spans="1:4" ht="47.25" x14ac:dyDescent="0.25">
      <c r="A130" s="36"/>
      <c r="B130" s="17">
        <v>1211903999168</v>
      </c>
      <c r="C130" s="19" t="s">
        <v>3802</v>
      </c>
      <c r="D130" s="19" t="s">
        <v>3803</v>
      </c>
    </row>
    <row r="131" spans="1:4" ht="47.25" x14ac:dyDescent="0.25">
      <c r="A131" s="36"/>
      <c r="B131" s="17">
        <v>1211903999169</v>
      </c>
      <c r="C131" s="19" t="s">
        <v>3804</v>
      </c>
      <c r="D131" s="19" t="s">
        <v>3805</v>
      </c>
    </row>
    <row r="132" spans="1:4" ht="47.25" x14ac:dyDescent="0.25">
      <c r="A132" s="36"/>
      <c r="B132" s="17">
        <v>1211903999170</v>
      </c>
      <c r="C132" s="19" t="s">
        <v>3806</v>
      </c>
      <c r="D132" s="19" t="s">
        <v>3807</v>
      </c>
    </row>
    <row r="133" spans="1:4" ht="47.25" x14ac:dyDescent="0.25">
      <c r="A133" s="36"/>
      <c r="B133" s="17">
        <v>1211903999171</v>
      </c>
      <c r="C133" s="19" t="s">
        <v>3808</v>
      </c>
      <c r="D133" s="19" t="s">
        <v>3809</v>
      </c>
    </row>
    <row r="134" spans="1:4" ht="47.25" x14ac:dyDescent="0.25">
      <c r="A134" s="36"/>
      <c r="B134" s="17">
        <v>1211903999172</v>
      </c>
      <c r="C134" s="19" t="s">
        <v>3810</v>
      </c>
      <c r="D134" s="19" t="s">
        <v>3811</v>
      </c>
    </row>
    <row r="135" spans="1:4" ht="47.25" x14ac:dyDescent="0.25">
      <c r="A135" s="36"/>
      <c r="B135" s="17">
        <v>1211903999173</v>
      </c>
      <c r="C135" s="19" t="s">
        <v>3812</v>
      </c>
      <c r="D135" s="19" t="s">
        <v>3813</v>
      </c>
    </row>
    <row r="136" spans="1:4" ht="47.25" x14ac:dyDescent="0.25">
      <c r="A136" s="36"/>
      <c r="B136" s="17">
        <v>1211903999174</v>
      </c>
      <c r="C136" s="19" t="s">
        <v>3814</v>
      </c>
      <c r="D136" s="19" t="s">
        <v>3815</v>
      </c>
    </row>
    <row r="137" spans="1:4" ht="47.25" x14ac:dyDescent="0.25">
      <c r="A137" s="36"/>
      <c r="B137" s="17">
        <v>1211903999175</v>
      </c>
      <c r="C137" s="19" t="s">
        <v>3816</v>
      </c>
      <c r="D137" s="19" t="s">
        <v>3817</v>
      </c>
    </row>
    <row r="138" spans="1:4" ht="47.25" x14ac:dyDescent="0.25">
      <c r="A138" s="36"/>
      <c r="B138" s="17">
        <v>1211903999176</v>
      </c>
      <c r="C138" s="19" t="s">
        <v>3818</v>
      </c>
      <c r="D138" s="19" t="s">
        <v>3819</v>
      </c>
    </row>
    <row r="139" spans="1:4" ht="47.25" x14ac:dyDescent="0.25">
      <c r="A139" s="36"/>
      <c r="B139" s="17">
        <v>1211903999177</v>
      </c>
      <c r="C139" s="19" t="s">
        <v>3820</v>
      </c>
      <c r="D139" s="19" t="s">
        <v>3821</v>
      </c>
    </row>
    <row r="140" spans="1:4" ht="47.25" x14ac:dyDescent="0.25">
      <c r="A140" s="36"/>
      <c r="B140" s="17">
        <v>1211903999178</v>
      </c>
      <c r="C140" s="19" t="s">
        <v>3822</v>
      </c>
      <c r="D140" s="19" t="s">
        <v>3823</v>
      </c>
    </row>
    <row r="141" spans="1:4" ht="47.25" x14ac:dyDescent="0.25">
      <c r="A141" s="36"/>
      <c r="B141" s="17">
        <v>1211903999179</v>
      </c>
      <c r="C141" s="19" t="s">
        <v>3824</v>
      </c>
      <c r="D141" s="19" t="s">
        <v>3825</v>
      </c>
    </row>
    <row r="142" spans="1:4" ht="47.25" x14ac:dyDescent="0.25">
      <c r="A142" s="36"/>
      <c r="B142" s="17">
        <v>1211903999180</v>
      </c>
      <c r="C142" s="19" t="s">
        <v>3826</v>
      </c>
      <c r="D142" s="19" t="s">
        <v>3827</v>
      </c>
    </row>
    <row r="143" spans="1:4" ht="47.25" x14ac:dyDescent="0.25">
      <c r="A143" s="36"/>
      <c r="B143" s="17">
        <v>1211903999182</v>
      </c>
      <c r="C143" s="19" t="s">
        <v>3828</v>
      </c>
      <c r="D143" s="19" t="s">
        <v>3829</v>
      </c>
    </row>
    <row r="144" spans="1:4" ht="47.25" x14ac:dyDescent="0.25">
      <c r="A144" s="36"/>
      <c r="B144" s="17">
        <v>1211903999204</v>
      </c>
      <c r="C144" s="19" t="s">
        <v>3830</v>
      </c>
      <c r="D144" s="19" t="s">
        <v>3831</v>
      </c>
    </row>
    <row r="145" spans="1:4" ht="47.25" x14ac:dyDescent="0.25">
      <c r="A145" s="36"/>
      <c r="B145" s="17">
        <v>1211903999205</v>
      </c>
      <c r="C145" s="19" t="s">
        <v>3832</v>
      </c>
      <c r="D145" s="19" t="s">
        <v>3833</v>
      </c>
    </row>
    <row r="146" spans="1:4" ht="47.25" x14ac:dyDescent="0.25">
      <c r="A146" s="36"/>
      <c r="B146" s="17">
        <v>1211903999206</v>
      </c>
      <c r="C146" s="19" t="s">
        <v>3834</v>
      </c>
      <c r="D146" s="19" t="s">
        <v>3835</v>
      </c>
    </row>
    <row r="147" spans="1:4" ht="47.25" x14ac:dyDescent="0.25">
      <c r="A147" s="36"/>
      <c r="B147" s="17">
        <v>1211903999209</v>
      </c>
      <c r="C147" s="19" t="s">
        <v>3836</v>
      </c>
      <c r="D147" s="19" t="s">
        <v>3837</v>
      </c>
    </row>
    <row r="148" spans="1:4" ht="47.25" x14ac:dyDescent="0.25">
      <c r="A148" s="36"/>
      <c r="B148" s="17">
        <v>1211903999210</v>
      </c>
      <c r="C148" s="19" t="s">
        <v>3838</v>
      </c>
      <c r="D148" s="19" t="s">
        <v>3839</v>
      </c>
    </row>
    <row r="149" spans="1:4" ht="47.25" x14ac:dyDescent="0.25">
      <c r="A149" s="36"/>
      <c r="B149" s="17">
        <v>1211903999211</v>
      </c>
      <c r="C149" s="19" t="s">
        <v>3840</v>
      </c>
      <c r="D149" s="19" t="s">
        <v>3841</v>
      </c>
    </row>
    <row r="150" spans="1:4" ht="47.25" x14ac:dyDescent="0.25">
      <c r="A150" s="36"/>
      <c r="B150" s="17">
        <v>1211903999213</v>
      </c>
      <c r="C150" s="19" t="s">
        <v>3842</v>
      </c>
      <c r="D150" s="19" t="s">
        <v>3843</v>
      </c>
    </row>
    <row r="151" spans="1:4" ht="47.25" x14ac:dyDescent="0.25">
      <c r="A151" s="36"/>
      <c r="B151" s="17">
        <v>1211903999214</v>
      </c>
      <c r="C151" s="19" t="s">
        <v>3844</v>
      </c>
      <c r="D151" s="19" t="s">
        <v>3845</v>
      </c>
    </row>
    <row r="152" spans="1:4" ht="47.25" x14ac:dyDescent="0.25">
      <c r="A152" s="36"/>
      <c r="B152" s="17">
        <v>1211903999215</v>
      </c>
      <c r="C152" s="19" t="s">
        <v>3846</v>
      </c>
      <c r="D152" s="19" t="s">
        <v>3847</v>
      </c>
    </row>
    <row r="153" spans="1:4" ht="63" x14ac:dyDescent="0.25">
      <c r="A153" s="36"/>
      <c r="B153" s="17">
        <v>1211903999216</v>
      </c>
      <c r="C153" s="19" t="s">
        <v>3848</v>
      </c>
      <c r="D153" s="19" t="s">
        <v>3849</v>
      </c>
    </row>
    <row r="154" spans="1:4" ht="47.25" x14ac:dyDescent="0.25">
      <c r="A154" s="36"/>
      <c r="B154" s="17">
        <v>1211903999217</v>
      </c>
      <c r="C154" s="19" t="s">
        <v>3850</v>
      </c>
      <c r="D154" s="19" t="s">
        <v>3851</v>
      </c>
    </row>
    <row r="155" spans="1:4" ht="47.25" x14ac:dyDescent="0.25">
      <c r="A155" s="36"/>
      <c r="B155" s="17">
        <v>1211903999219</v>
      </c>
      <c r="C155" s="19" t="s">
        <v>3852</v>
      </c>
      <c r="D155" s="19" t="s">
        <v>3853</v>
      </c>
    </row>
    <row r="156" spans="1:4" ht="47.25" x14ac:dyDescent="0.25">
      <c r="A156" s="36"/>
      <c r="B156" s="17">
        <v>1211903999220</v>
      </c>
      <c r="C156" s="19" t="s">
        <v>3854</v>
      </c>
      <c r="D156" s="19" t="s">
        <v>3855</v>
      </c>
    </row>
    <row r="157" spans="1:4" ht="47.25" x14ac:dyDescent="0.25">
      <c r="A157" s="36"/>
      <c r="B157" s="17">
        <v>1211903999221</v>
      </c>
      <c r="C157" s="19" t="s">
        <v>3856</v>
      </c>
      <c r="D157" s="19" t="s">
        <v>3857</v>
      </c>
    </row>
    <row r="158" spans="1:4" ht="47.25" x14ac:dyDescent="0.25">
      <c r="A158" s="36"/>
      <c r="B158" s="17">
        <v>1211903999222</v>
      </c>
      <c r="C158" s="19" t="s">
        <v>3858</v>
      </c>
      <c r="D158" s="19" t="s">
        <v>3859</v>
      </c>
    </row>
    <row r="159" spans="1:4" ht="47.25" x14ac:dyDescent="0.25">
      <c r="A159" s="36"/>
      <c r="B159" s="17">
        <v>1211903999223</v>
      </c>
      <c r="C159" s="19" t="s">
        <v>3860</v>
      </c>
      <c r="D159" s="19" t="s">
        <v>3861</v>
      </c>
    </row>
    <row r="160" spans="1:4" ht="47.25" x14ac:dyDescent="0.25">
      <c r="A160" s="36"/>
      <c r="B160" s="17">
        <v>1211903999224</v>
      </c>
      <c r="C160" s="19" t="s">
        <v>3862</v>
      </c>
      <c r="D160" s="19" t="s">
        <v>3863</v>
      </c>
    </row>
    <row r="161" spans="1:4" ht="47.25" x14ac:dyDescent="0.25">
      <c r="A161" s="36"/>
      <c r="B161" s="17">
        <v>1211903999225</v>
      </c>
      <c r="C161" s="19" t="s">
        <v>3864</v>
      </c>
      <c r="D161" s="19" t="s">
        <v>3865</v>
      </c>
    </row>
    <row r="162" spans="1:4" ht="47.25" x14ac:dyDescent="0.25">
      <c r="A162" s="36"/>
      <c r="B162" s="17">
        <v>1211903999226</v>
      </c>
      <c r="C162" s="19" t="s">
        <v>3866</v>
      </c>
      <c r="D162" s="19" t="s">
        <v>3867</v>
      </c>
    </row>
    <row r="163" spans="1:4" ht="47.25" x14ac:dyDescent="0.25">
      <c r="A163" s="36"/>
      <c r="B163" s="17">
        <v>1211903999227</v>
      </c>
      <c r="C163" s="19" t="s">
        <v>3868</v>
      </c>
      <c r="D163" s="19" t="s">
        <v>3869</v>
      </c>
    </row>
    <row r="164" spans="1:4" ht="47.25" x14ac:dyDescent="0.25">
      <c r="A164" s="36"/>
      <c r="B164" s="17">
        <v>1211903999229</v>
      </c>
      <c r="C164" s="19" t="s">
        <v>3870</v>
      </c>
      <c r="D164" s="19" t="s">
        <v>3871</v>
      </c>
    </row>
    <row r="165" spans="1:4" ht="47.25" x14ac:dyDescent="0.25">
      <c r="A165" s="36"/>
      <c r="B165" s="17">
        <v>1211903999232</v>
      </c>
      <c r="C165" s="19" t="s">
        <v>3872</v>
      </c>
      <c r="D165" s="19" t="s">
        <v>3873</v>
      </c>
    </row>
    <row r="166" spans="1:4" ht="47.25" x14ac:dyDescent="0.25">
      <c r="A166" s="36"/>
      <c r="B166" s="17">
        <v>1211903999233</v>
      </c>
      <c r="C166" s="19" t="s">
        <v>3874</v>
      </c>
      <c r="D166" s="19" t="s">
        <v>3875</v>
      </c>
    </row>
    <row r="167" spans="1:4" ht="47.25" x14ac:dyDescent="0.25">
      <c r="A167" s="36"/>
      <c r="B167" s="17">
        <v>1211903999234</v>
      </c>
      <c r="C167" s="19" t="s">
        <v>3876</v>
      </c>
      <c r="D167" s="19" t="s">
        <v>3877</v>
      </c>
    </row>
    <row r="168" spans="1:4" ht="47.25" x14ac:dyDescent="0.25">
      <c r="A168" s="36"/>
      <c r="B168" s="17">
        <v>1211903999235</v>
      </c>
      <c r="C168" s="19" t="s">
        <v>3878</v>
      </c>
      <c r="D168" s="19" t="s">
        <v>3879</v>
      </c>
    </row>
    <row r="169" spans="1:4" ht="47.25" x14ac:dyDescent="0.25">
      <c r="A169" s="36"/>
      <c r="B169" s="17">
        <v>1211903999241</v>
      </c>
      <c r="C169" s="19" t="s">
        <v>3880</v>
      </c>
      <c r="D169" s="19" t="s">
        <v>3881</v>
      </c>
    </row>
    <row r="170" spans="1:4" ht="47.25" x14ac:dyDescent="0.25">
      <c r="A170" s="36"/>
      <c r="B170" s="17">
        <v>1211903999242</v>
      </c>
      <c r="C170" s="19" t="s">
        <v>3882</v>
      </c>
      <c r="D170" s="19" t="s">
        <v>3883</v>
      </c>
    </row>
    <row r="171" spans="1:4" ht="47.25" x14ac:dyDescent="0.25">
      <c r="A171" s="36"/>
      <c r="B171" s="17">
        <v>1211903999243</v>
      </c>
      <c r="C171" s="19" t="s">
        <v>3884</v>
      </c>
      <c r="D171" s="19" t="s">
        <v>3885</v>
      </c>
    </row>
    <row r="172" spans="1:4" ht="47.25" x14ac:dyDescent="0.25">
      <c r="A172" s="36"/>
      <c r="B172" s="17">
        <v>1211903999244</v>
      </c>
      <c r="C172" s="19" t="s">
        <v>3886</v>
      </c>
      <c r="D172" s="19" t="s">
        <v>3887</v>
      </c>
    </row>
    <row r="173" spans="1:4" ht="47.25" x14ac:dyDescent="0.25">
      <c r="A173" s="36"/>
      <c r="B173" s="17">
        <v>1211903999245</v>
      </c>
      <c r="C173" s="19" t="s">
        <v>3888</v>
      </c>
      <c r="D173" s="19" t="s">
        <v>3889</v>
      </c>
    </row>
    <row r="174" spans="1:4" ht="47.25" x14ac:dyDescent="0.25">
      <c r="A174" s="36"/>
      <c r="B174" s="17">
        <v>1211903999248</v>
      </c>
      <c r="C174" s="19" t="s">
        <v>3890</v>
      </c>
      <c r="D174" s="19" t="s">
        <v>3891</v>
      </c>
    </row>
    <row r="175" spans="1:4" ht="47.25" x14ac:dyDescent="0.25">
      <c r="A175" s="36"/>
      <c r="B175" s="17">
        <v>1211903999251</v>
      </c>
      <c r="C175" s="19" t="s">
        <v>3892</v>
      </c>
      <c r="D175" s="19" t="s">
        <v>3893</v>
      </c>
    </row>
    <row r="176" spans="1:4" ht="47.25" x14ac:dyDescent="0.25">
      <c r="A176" s="36"/>
      <c r="B176" s="17">
        <v>1211903999289</v>
      </c>
      <c r="C176" s="19" t="s">
        <v>3894</v>
      </c>
      <c r="D176" s="19" t="s">
        <v>3895</v>
      </c>
    </row>
    <row r="177" spans="1:4" ht="47.25" x14ac:dyDescent="0.25">
      <c r="A177" s="36"/>
      <c r="B177" s="17">
        <v>1211903999291</v>
      </c>
      <c r="C177" s="19" t="s">
        <v>3896</v>
      </c>
      <c r="D177" s="19" t="s">
        <v>3897</v>
      </c>
    </row>
    <row r="178" spans="1:4" ht="47.25" x14ac:dyDescent="0.25">
      <c r="A178" s="36"/>
      <c r="B178" s="17">
        <v>1211903999292</v>
      </c>
      <c r="C178" s="19" t="s">
        <v>3898</v>
      </c>
      <c r="D178" s="19" t="s">
        <v>3899</v>
      </c>
    </row>
    <row r="179" spans="1:4" ht="63" x14ac:dyDescent="0.25">
      <c r="A179" s="36"/>
      <c r="B179" s="17">
        <v>1211903999293</v>
      </c>
      <c r="C179" s="19" t="s">
        <v>3900</v>
      </c>
      <c r="D179" s="19" t="s">
        <v>3901</v>
      </c>
    </row>
    <row r="180" spans="1:4" ht="47.25" x14ac:dyDescent="0.25">
      <c r="A180" s="36"/>
      <c r="B180" s="17">
        <v>1211903999294</v>
      </c>
      <c r="C180" s="19" t="s">
        <v>3902</v>
      </c>
      <c r="D180" s="19" t="s">
        <v>3903</v>
      </c>
    </row>
    <row r="181" spans="1:4" ht="63" x14ac:dyDescent="0.25">
      <c r="A181" s="36"/>
      <c r="B181" s="17">
        <v>1211903999295</v>
      </c>
      <c r="C181" s="19" t="s">
        <v>3904</v>
      </c>
      <c r="D181" s="19" t="s">
        <v>3905</v>
      </c>
    </row>
    <row r="182" spans="1:4" ht="47.25" x14ac:dyDescent="0.25">
      <c r="A182" s="36"/>
      <c r="B182" s="17">
        <v>1211903999296</v>
      </c>
      <c r="C182" s="19" t="s">
        <v>3906</v>
      </c>
      <c r="D182" s="19" t="s">
        <v>3907</v>
      </c>
    </row>
    <row r="183" spans="1:4" ht="63" x14ac:dyDescent="0.25">
      <c r="A183" s="36"/>
      <c r="B183" s="17">
        <v>1211903999297</v>
      </c>
      <c r="C183" s="19" t="s">
        <v>3908</v>
      </c>
      <c r="D183" s="19" t="s">
        <v>3909</v>
      </c>
    </row>
    <row r="184" spans="1:4" ht="47.25" x14ac:dyDescent="0.25">
      <c r="A184" s="36"/>
      <c r="B184" s="17">
        <v>1211903999298</v>
      </c>
      <c r="C184" s="19" t="s">
        <v>3910</v>
      </c>
      <c r="D184" s="19" t="s">
        <v>3911</v>
      </c>
    </row>
    <row r="185" spans="1:4" ht="47.25" x14ac:dyDescent="0.25">
      <c r="A185" s="36"/>
      <c r="B185" s="17">
        <v>1211903999299</v>
      </c>
      <c r="C185" s="19" t="s">
        <v>3912</v>
      </c>
      <c r="D185" s="19" t="s">
        <v>3913</v>
      </c>
    </row>
    <row r="186" spans="1:4" ht="47.25" x14ac:dyDescent="0.25">
      <c r="A186" s="36"/>
      <c r="B186" s="17">
        <v>1211903999300</v>
      </c>
      <c r="C186" s="19" t="s">
        <v>3914</v>
      </c>
      <c r="D186" s="19" t="s">
        <v>3915</v>
      </c>
    </row>
    <row r="187" spans="1:4" ht="47.25" x14ac:dyDescent="0.25">
      <c r="A187" s="36"/>
      <c r="B187" s="17">
        <v>1211903999301</v>
      </c>
      <c r="C187" s="19" t="s">
        <v>3916</v>
      </c>
      <c r="D187" s="19" t="s">
        <v>3917</v>
      </c>
    </row>
    <row r="188" spans="1:4" ht="47.25" x14ac:dyDescent="0.25">
      <c r="A188" s="36"/>
      <c r="B188" s="17">
        <v>1211903999302</v>
      </c>
      <c r="C188" s="19" t="s">
        <v>3918</v>
      </c>
      <c r="D188" s="19" t="s">
        <v>3919</v>
      </c>
    </row>
    <row r="189" spans="1:4" ht="63" x14ac:dyDescent="0.25">
      <c r="A189" s="36"/>
      <c r="B189" s="17">
        <v>1211903999303</v>
      </c>
      <c r="C189" s="19" t="s">
        <v>3920</v>
      </c>
      <c r="D189" s="19" t="s">
        <v>3921</v>
      </c>
    </row>
    <row r="190" spans="1:4" ht="63" x14ac:dyDescent="0.25">
      <c r="A190" s="36"/>
      <c r="B190" s="17">
        <v>1211903999304</v>
      </c>
      <c r="C190" s="19" t="s">
        <v>3922</v>
      </c>
      <c r="D190" s="19" t="s">
        <v>3923</v>
      </c>
    </row>
    <row r="191" spans="1:4" ht="63" x14ac:dyDescent="0.25">
      <c r="A191" s="36"/>
      <c r="B191" s="17">
        <v>1211903999305</v>
      </c>
      <c r="C191" s="19" t="s">
        <v>3924</v>
      </c>
      <c r="D191" s="19" t="s">
        <v>3925</v>
      </c>
    </row>
    <row r="192" spans="1:4" ht="47.25" x14ac:dyDescent="0.25">
      <c r="A192" s="36"/>
      <c r="B192" s="17">
        <v>1211903999307</v>
      </c>
      <c r="C192" s="19" t="s">
        <v>3926</v>
      </c>
      <c r="D192" s="19" t="s">
        <v>3927</v>
      </c>
    </row>
    <row r="193" spans="1:4" ht="47.25" x14ac:dyDescent="0.25">
      <c r="A193" s="36"/>
      <c r="B193" s="17">
        <v>1211903999308</v>
      </c>
      <c r="C193" s="19" t="s">
        <v>3928</v>
      </c>
      <c r="D193" s="19" t="s">
        <v>3929</v>
      </c>
    </row>
    <row r="194" spans="1:4" ht="47.25" x14ac:dyDescent="0.25">
      <c r="A194" s="36"/>
      <c r="B194" s="17">
        <v>1211903999309</v>
      </c>
      <c r="C194" s="19" t="s">
        <v>3930</v>
      </c>
      <c r="D194" s="19" t="s">
        <v>3931</v>
      </c>
    </row>
    <row r="195" spans="1:4" ht="47.25" x14ac:dyDescent="0.25">
      <c r="A195" s="36"/>
      <c r="B195" s="17">
        <v>1211903999310</v>
      </c>
      <c r="C195" s="19" t="s">
        <v>3932</v>
      </c>
      <c r="D195" s="19" t="s">
        <v>3933</v>
      </c>
    </row>
    <row r="196" spans="1:4" ht="47.25" x14ac:dyDescent="0.25">
      <c r="A196" s="36"/>
      <c r="B196" s="17">
        <v>1211903999311</v>
      </c>
      <c r="C196" s="19" t="s">
        <v>3934</v>
      </c>
      <c r="D196" s="19" t="s">
        <v>3935</v>
      </c>
    </row>
    <row r="197" spans="1:4" ht="47.25" x14ac:dyDescent="0.25">
      <c r="A197" s="36"/>
      <c r="B197" s="17">
        <v>1211903999313</v>
      </c>
      <c r="C197" s="19" t="s">
        <v>3936</v>
      </c>
      <c r="D197" s="19" t="s">
        <v>3937</v>
      </c>
    </row>
    <row r="198" spans="1:4" ht="47.25" x14ac:dyDescent="0.25">
      <c r="A198" s="36"/>
      <c r="B198" s="17">
        <v>1211903999314</v>
      </c>
      <c r="C198" s="19" t="s">
        <v>3938</v>
      </c>
      <c r="D198" s="19" t="s">
        <v>3939</v>
      </c>
    </row>
    <row r="199" spans="1:4" ht="47.25" x14ac:dyDescent="0.25">
      <c r="A199" s="36"/>
      <c r="B199" s="17">
        <v>1211903999315</v>
      </c>
      <c r="C199" s="19" t="s">
        <v>3940</v>
      </c>
      <c r="D199" s="19" t="s">
        <v>3941</v>
      </c>
    </row>
    <row r="200" spans="1:4" ht="47.25" x14ac:dyDescent="0.25">
      <c r="A200" s="36"/>
      <c r="B200" s="17">
        <v>1211903999316</v>
      </c>
      <c r="C200" s="19" t="s">
        <v>3942</v>
      </c>
      <c r="D200" s="19" t="s">
        <v>3943</v>
      </c>
    </row>
    <row r="201" spans="1:4" ht="47.25" x14ac:dyDescent="0.25">
      <c r="A201" s="36"/>
      <c r="B201" s="17">
        <v>1211903999317</v>
      </c>
      <c r="C201" s="19" t="s">
        <v>3944</v>
      </c>
      <c r="D201" s="19" t="s">
        <v>3945</v>
      </c>
    </row>
    <row r="202" spans="1:4" ht="47.25" x14ac:dyDescent="0.25">
      <c r="A202" s="36"/>
      <c r="B202" s="17">
        <v>1211903999318</v>
      </c>
      <c r="C202" s="19" t="s">
        <v>3946</v>
      </c>
      <c r="D202" s="19" t="s">
        <v>3947</v>
      </c>
    </row>
    <row r="203" spans="1:4" ht="47.25" x14ac:dyDescent="0.25">
      <c r="A203" s="36"/>
      <c r="B203" s="17">
        <v>1211903999319</v>
      </c>
      <c r="C203" s="19" t="s">
        <v>3948</v>
      </c>
      <c r="D203" s="19" t="s">
        <v>3949</v>
      </c>
    </row>
    <row r="204" spans="1:4" ht="47.25" x14ac:dyDescent="0.25">
      <c r="A204" s="36"/>
      <c r="B204" s="17">
        <v>1211903999320</v>
      </c>
      <c r="C204" s="19" t="s">
        <v>3950</v>
      </c>
      <c r="D204" s="19" t="s">
        <v>3951</v>
      </c>
    </row>
    <row r="205" spans="1:4" ht="47.25" x14ac:dyDescent="0.25">
      <c r="A205" s="36"/>
      <c r="B205" s="17">
        <v>1211903999321</v>
      </c>
      <c r="C205" s="19" t="s">
        <v>3952</v>
      </c>
      <c r="D205" s="19" t="s">
        <v>3953</v>
      </c>
    </row>
    <row r="206" spans="1:4" ht="63" x14ac:dyDescent="0.25">
      <c r="A206" s="36"/>
      <c r="B206" s="17">
        <v>1211903999322</v>
      </c>
      <c r="C206" s="19" t="s">
        <v>3954</v>
      </c>
      <c r="D206" s="19" t="s">
        <v>3955</v>
      </c>
    </row>
    <row r="207" spans="1:4" ht="47.25" x14ac:dyDescent="0.25">
      <c r="A207" s="36"/>
      <c r="B207" s="17">
        <v>1211903999323</v>
      </c>
      <c r="C207" s="19" t="s">
        <v>3956</v>
      </c>
      <c r="D207" s="19" t="s">
        <v>3957</v>
      </c>
    </row>
    <row r="208" spans="1:4" ht="47.25" x14ac:dyDescent="0.25">
      <c r="A208" s="36"/>
      <c r="B208" s="17">
        <v>1211903999324</v>
      </c>
      <c r="C208" s="19" t="s">
        <v>3958</v>
      </c>
      <c r="D208" s="19" t="s">
        <v>3959</v>
      </c>
    </row>
    <row r="209" spans="1:4" ht="47.25" x14ac:dyDescent="0.25">
      <c r="A209" s="36"/>
      <c r="B209" s="17">
        <v>1211903999325</v>
      </c>
      <c r="C209" s="19" t="s">
        <v>3960</v>
      </c>
      <c r="D209" s="19" t="s">
        <v>3961</v>
      </c>
    </row>
    <row r="210" spans="1:4" ht="47.25" x14ac:dyDescent="0.25">
      <c r="A210" s="36"/>
      <c r="B210" s="17">
        <v>1211903999326</v>
      </c>
      <c r="C210" s="19" t="s">
        <v>3962</v>
      </c>
      <c r="D210" s="19" t="s">
        <v>3963</v>
      </c>
    </row>
    <row r="211" spans="1:4" ht="47.25" x14ac:dyDescent="0.25">
      <c r="A211" s="36"/>
      <c r="B211" s="17">
        <v>1211903999327</v>
      </c>
      <c r="C211" s="19" t="s">
        <v>3964</v>
      </c>
      <c r="D211" s="19" t="s">
        <v>3965</v>
      </c>
    </row>
    <row r="212" spans="1:4" ht="47.25" x14ac:dyDescent="0.25">
      <c r="A212" s="36"/>
      <c r="B212" s="17">
        <v>1211903999328</v>
      </c>
      <c r="C212" s="19" t="s">
        <v>3966</v>
      </c>
      <c r="D212" s="19" t="s">
        <v>3967</v>
      </c>
    </row>
    <row r="213" spans="1:4" ht="47.25" x14ac:dyDescent="0.25">
      <c r="A213" s="36"/>
      <c r="B213" s="17">
        <v>1211903999329</v>
      </c>
      <c r="C213" s="19" t="s">
        <v>3968</v>
      </c>
      <c r="D213" s="19" t="s">
        <v>3969</v>
      </c>
    </row>
    <row r="214" spans="1:4" ht="47.25" x14ac:dyDescent="0.25">
      <c r="A214" s="36"/>
      <c r="B214" s="17">
        <v>1211903999330</v>
      </c>
      <c r="C214" s="19" t="s">
        <v>3970</v>
      </c>
      <c r="D214" s="19" t="s">
        <v>3971</v>
      </c>
    </row>
    <row r="215" spans="1:4" ht="47.25" x14ac:dyDescent="0.25">
      <c r="A215" s="36"/>
      <c r="B215" s="17">
        <v>1211903999331</v>
      </c>
      <c r="C215" s="19" t="s">
        <v>3972</v>
      </c>
      <c r="D215" s="19" t="s">
        <v>3973</v>
      </c>
    </row>
    <row r="216" spans="1:4" ht="47.25" x14ac:dyDescent="0.25">
      <c r="A216" s="36"/>
      <c r="B216" s="17">
        <v>1211903999332</v>
      </c>
      <c r="C216" s="19" t="s">
        <v>3974</v>
      </c>
      <c r="D216" s="19" t="s">
        <v>3975</v>
      </c>
    </row>
    <row r="217" spans="1:4" ht="47.25" x14ac:dyDescent="0.25">
      <c r="A217" s="36"/>
      <c r="B217" s="17">
        <v>1211903999333</v>
      </c>
      <c r="C217" s="19" t="s">
        <v>3976</v>
      </c>
      <c r="D217" s="19" t="s">
        <v>3977</v>
      </c>
    </row>
    <row r="218" spans="1:4" ht="47.25" x14ac:dyDescent="0.25">
      <c r="A218" s="36"/>
      <c r="B218" s="17">
        <v>1211903999334</v>
      </c>
      <c r="C218" s="19" t="s">
        <v>3978</v>
      </c>
      <c r="D218" s="19" t="s">
        <v>3979</v>
      </c>
    </row>
    <row r="219" spans="1:4" ht="47.25" x14ac:dyDescent="0.25">
      <c r="A219" s="36"/>
      <c r="B219" s="17">
        <v>1211903999335</v>
      </c>
      <c r="C219" s="19" t="s">
        <v>3980</v>
      </c>
      <c r="D219" s="19" t="s">
        <v>3981</v>
      </c>
    </row>
    <row r="220" spans="1:4" ht="47.25" x14ac:dyDescent="0.25">
      <c r="A220" s="36"/>
      <c r="B220" s="17">
        <v>1211903999336</v>
      </c>
      <c r="C220" s="19" t="s">
        <v>3982</v>
      </c>
      <c r="D220" s="19" t="s">
        <v>3983</v>
      </c>
    </row>
    <row r="221" spans="1:4" ht="47.25" x14ac:dyDescent="0.25">
      <c r="A221" s="36"/>
      <c r="B221" s="17">
        <v>1211903999337</v>
      </c>
      <c r="C221" s="19" t="s">
        <v>3984</v>
      </c>
      <c r="D221" s="19" t="s">
        <v>3985</v>
      </c>
    </row>
    <row r="222" spans="1:4" ht="47.25" x14ac:dyDescent="0.25">
      <c r="A222" s="36"/>
      <c r="B222" s="17">
        <v>1211903999338</v>
      </c>
      <c r="C222" s="19" t="s">
        <v>3986</v>
      </c>
      <c r="D222" s="19" t="s">
        <v>3987</v>
      </c>
    </row>
    <row r="223" spans="1:4" ht="47.25" x14ac:dyDescent="0.25">
      <c r="A223" s="36"/>
      <c r="B223" s="17">
        <v>1211903999339</v>
      </c>
      <c r="C223" s="19" t="s">
        <v>3988</v>
      </c>
      <c r="D223" s="19" t="s">
        <v>3989</v>
      </c>
    </row>
    <row r="224" spans="1:4" ht="47.25" x14ac:dyDescent="0.25">
      <c r="A224" s="36"/>
      <c r="B224" s="17">
        <v>1211903999340</v>
      </c>
      <c r="C224" s="19" t="s">
        <v>3990</v>
      </c>
      <c r="D224" s="19" t="s">
        <v>3991</v>
      </c>
    </row>
    <row r="225" spans="1:4" ht="47.25" x14ac:dyDescent="0.25">
      <c r="A225" s="36"/>
      <c r="B225" s="17">
        <v>1211903999341</v>
      </c>
      <c r="C225" s="19" t="s">
        <v>3992</v>
      </c>
      <c r="D225" s="19" t="s">
        <v>3993</v>
      </c>
    </row>
    <row r="226" spans="1:4" ht="47.25" x14ac:dyDescent="0.25">
      <c r="A226" s="36"/>
      <c r="B226" s="17">
        <v>1211903999343</v>
      </c>
      <c r="C226" s="19" t="s">
        <v>3994</v>
      </c>
      <c r="D226" s="19" t="s">
        <v>3995</v>
      </c>
    </row>
    <row r="227" spans="1:4" ht="47.25" x14ac:dyDescent="0.25">
      <c r="A227" s="36"/>
      <c r="B227" s="17">
        <v>1211903999344</v>
      </c>
      <c r="C227" s="19" t="s">
        <v>3996</v>
      </c>
      <c r="D227" s="19" t="s">
        <v>3997</v>
      </c>
    </row>
    <row r="228" spans="1:4" ht="47.25" x14ac:dyDescent="0.25">
      <c r="A228" s="36"/>
      <c r="B228" s="17">
        <v>1211903999345</v>
      </c>
      <c r="C228" s="19" t="s">
        <v>3998</v>
      </c>
      <c r="D228" s="19" t="s">
        <v>3999</v>
      </c>
    </row>
    <row r="229" spans="1:4" ht="47.25" x14ac:dyDescent="0.25">
      <c r="A229" s="36"/>
      <c r="B229" s="17">
        <v>1211903999346</v>
      </c>
      <c r="C229" s="19" t="s">
        <v>4000</v>
      </c>
      <c r="D229" s="19" t="s">
        <v>4001</v>
      </c>
    </row>
    <row r="230" spans="1:4" ht="47.25" x14ac:dyDescent="0.25">
      <c r="A230" s="36"/>
      <c r="B230" s="17">
        <v>1211903999347</v>
      </c>
      <c r="C230" s="19" t="s">
        <v>4002</v>
      </c>
      <c r="D230" s="19" t="s">
        <v>4003</v>
      </c>
    </row>
    <row r="231" spans="1:4" ht="47.25" x14ac:dyDescent="0.25">
      <c r="A231" s="36"/>
      <c r="B231" s="17">
        <v>1211903999348</v>
      </c>
      <c r="C231" s="19" t="s">
        <v>4004</v>
      </c>
      <c r="D231" s="19" t="s">
        <v>4005</v>
      </c>
    </row>
    <row r="232" spans="1:4" ht="63" x14ac:dyDescent="0.25">
      <c r="A232" s="36"/>
      <c r="B232" s="17">
        <v>1211903999349</v>
      </c>
      <c r="C232" s="19" t="s">
        <v>4006</v>
      </c>
      <c r="D232" s="19" t="s">
        <v>4007</v>
      </c>
    </row>
    <row r="233" spans="1:4" ht="47.25" x14ac:dyDescent="0.25">
      <c r="A233" s="36"/>
      <c r="B233" s="17">
        <v>1211903999350</v>
      </c>
      <c r="C233" s="19" t="s">
        <v>4008</v>
      </c>
      <c r="D233" s="19" t="s">
        <v>4009</v>
      </c>
    </row>
    <row r="234" spans="1:4" ht="47.25" x14ac:dyDescent="0.25">
      <c r="A234" s="36"/>
      <c r="B234" s="17">
        <v>1211903999351</v>
      </c>
      <c r="C234" s="19" t="s">
        <v>4010</v>
      </c>
      <c r="D234" s="19" t="s">
        <v>4011</v>
      </c>
    </row>
    <row r="235" spans="1:4" ht="47.25" x14ac:dyDescent="0.25">
      <c r="A235" s="36"/>
      <c r="B235" s="17">
        <v>1211903999352</v>
      </c>
      <c r="C235" s="19" t="s">
        <v>4012</v>
      </c>
      <c r="D235" s="19" t="s">
        <v>4013</v>
      </c>
    </row>
    <row r="236" spans="1:4" ht="47.25" x14ac:dyDescent="0.25">
      <c r="A236" s="36"/>
      <c r="B236" s="17">
        <v>1211903999353</v>
      </c>
      <c r="C236" s="19" t="s">
        <v>4014</v>
      </c>
      <c r="D236" s="19" t="s">
        <v>4015</v>
      </c>
    </row>
    <row r="237" spans="1:4" ht="47.25" x14ac:dyDescent="0.25">
      <c r="A237" s="36"/>
      <c r="B237" s="17">
        <v>1211903999354</v>
      </c>
      <c r="C237" s="19" t="s">
        <v>4016</v>
      </c>
      <c r="D237" s="19" t="s">
        <v>4017</v>
      </c>
    </row>
    <row r="238" spans="1:4" ht="47.25" x14ac:dyDescent="0.25">
      <c r="A238" s="36"/>
      <c r="B238" s="17">
        <v>1211903999355</v>
      </c>
      <c r="C238" s="19" t="s">
        <v>4018</v>
      </c>
      <c r="D238" s="19" t="s">
        <v>4019</v>
      </c>
    </row>
    <row r="239" spans="1:4" ht="47.25" x14ac:dyDescent="0.25">
      <c r="A239" s="36"/>
      <c r="B239" s="17">
        <v>1211903999356</v>
      </c>
      <c r="C239" s="19" t="s">
        <v>4020</v>
      </c>
      <c r="D239" s="19" t="s">
        <v>4021</v>
      </c>
    </row>
    <row r="240" spans="1:4" ht="47.25" x14ac:dyDescent="0.25">
      <c r="A240" s="36"/>
      <c r="B240" s="17">
        <v>1211903999357</v>
      </c>
      <c r="C240" s="19" t="s">
        <v>4022</v>
      </c>
      <c r="D240" s="19" t="s">
        <v>4023</v>
      </c>
    </row>
    <row r="241" spans="1:4" ht="47.25" x14ac:dyDescent="0.25">
      <c r="A241" s="36"/>
      <c r="B241" s="17">
        <v>1211903999358</v>
      </c>
      <c r="C241" s="19" t="s">
        <v>4024</v>
      </c>
      <c r="D241" s="19" t="s">
        <v>4025</v>
      </c>
    </row>
    <row r="242" spans="1:4" ht="47.25" x14ac:dyDescent="0.25">
      <c r="A242" s="36"/>
      <c r="B242" s="17">
        <v>1211903999359</v>
      </c>
      <c r="C242" s="19" t="s">
        <v>4026</v>
      </c>
      <c r="D242" s="19" t="s">
        <v>4027</v>
      </c>
    </row>
    <row r="243" spans="1:4" ht="47.25" x14ac:dyDescent="0.25">
      <c r="A243" s="36"/>
      <c r="B243" s="17">
        <v>1211903999360</v>
      </c>
      <c r="C243" s="19" t="s">
        <v>4028</v>
      </c>
      <c r="D243" s="19" t="s">
        <v>4029</v>
      </c>
    </row>
    <row r="244" spans="1:4" ht="47.25" x14ac:dyDescent="0.25">
      <c r="A244" s="36"/>
      <c r="B244" s="17">
        <v>1211903999361</v>
      </c>
      <c r="C244" s="19" t="s">
        <v>4030</v>
      </c>
      <c r="D244" s="19" t="s">
        <v>4031</v>
      </c>
    </row>
    <row r="245" spans="1:4" ht="47.25" x14ac:dyDescent="0.25">
      <c r="A245" s="36"/>
      <c r="B245" s="17">
        <v>1211903999362</v>
      </c>
      <c r="C245" s="19" t="s">
        <v>4032</v>
      </c>
      <c r="D245" s="19" t="s">
        <v>4033</v>
      </c>
    </row>
    <row r="246" spans="1:4" ht="47.25" x14ac:dyDescent="0.25">
      <c r="A246" s="36"/>
      <c r="B246" s="17">
        <v>1211903999363</v>
      </c>
      <c r="C246" s="19" t="s">
        <v>4034</v>
      </c>
      <c r="D246" s="19" t="s">
        <v>4035</v>
      </c>
    </row>
    <row r="247" spans="1:4" ht="47.25" x14ac:dyDescent="0.25">
      <c r="A247" s="36"/>
      <c r="B247" s="17">
        <v>1211903999364</v>
      </c>
      <c r="C247" s="19" t="s">
        <v>4036</v>
      </c>
      <c r="D247" s="19" t="s">
        <v>4037</v>
      </c>
    </row>
    <row r="248" spans="1:4" ht="47.25" x14ac:dyDescent="0.25">
      <c r="A248" s="36"/>
      <c r="B248" s="17">
        <v>1211903999365</v>
      </c>
      <c r="C248" s="19" t="s">
        <v>4038</v>
      </c>
      <c r="D248" s="19" t="s">
        <v>4039</v>
      </c>
    </row>
    <row r="249" spans="1:4" ht="47.25" x14ac:dyDescent="0.25">
      <c r="A249" s="36"/>
      <c r="B249" s="17">
        <v>1211903999366</v>
      </c>
      <c r="C249" s="19" t="s">
        <v>4040</v>
      </c>
      <c r="D249" s="19" t="s">
        <v>4041</v>
      </c>
    </row>
    <row r="250" spans="1:4" ht="47.25" x14ac:dyDescent="0.25">
      <c r="A250" s="36"/>
      <c r="B250" s="17">
        <v>1211903999367</v>
      </c>
      <c r="C250" s="19" t="s">
        <v>4042</v>
      </c>
      <c r="D250" s="19" t="s">
        <v>4043</v>
      </c>
    </row>
    <row r="251" spans="1:4" ht="47.25" x14ac:dyDescent="0.25">
      <c r="A251" s="36"/>
      <c r="B251" s="17">
        <v>1211903999368</v>
      </c>
      <c r="C251" s="19" t="s">
        <v>4044</v>
      </c>
      <c r="D251" s="19" t="s">
        <v>4045</v>
      </c>
    </row>
    <row r="252" spans="1:4" ht="47.25" x14ac:dyDescent="0.25">
      <c r="A252" s="36"/>
      <c r="B252" s="17">
        <v>1211903999369</v>
      </c>
      <c r="C252" s="19" t="s">
        <v>4046</v>
      </c>
      <c r="D252" s="19" t="s">
        <v>4047</v>
      </c>
    </row>
    <row r="253" spans="1:4" ht="47.25" x14ac:dyDescent="0.25">
      <c r="A253" s="36"/>
      <c r="B253" s="17">
        <v>1211903999370</v>
      </c>
      <c r="C253" s="19" t="s">
        <v>4048</v>
      </c>
      <c r="D253" s="19" t="s">
        <v>4049</v>
      </c>
    </row>
    <row r="254" spans="1:4" ht="63" x14ac:dyDescent="0.25">
      <c r="A254" s="36"/>
      <c r="B254" s="17">
        <v>1211903999371</v>
      </c>
      <c r="C254" s="19" t="s">
        <v>4050</v>
      </c>
      <c r="D254" s="19" t="s">
        <v>4051</v>
      </c>
    </row>
    <row r="255" spans="1:4" ht="47.25" x14ac:dyDescent="0.25">
      <c r="A255" s="36"/>
      <c r="B255" s="17">
        <v>1211903999372</v>
      </c>
      <c r="C255" s="19" t="s">
        <v>4052</v>
      </c>
      <c r="D255" s="19" t="s">
        <v>4053</v>
      </c>
    </row>
    <row r="256" spans="1:4" ht="63" x14ac:dyDescent="0.25">
      <c r="A256" s="36"/>
      <c r="B256" s="17">
        <v>1211903999373</v>
      </c>
      <c r="C256" s="19" t="s">
        <v>4054</v>
      </c>
      <c r="D256" s="19" t="s">
        <v>4055</v>
      </c>
    </row>
    <row r="257" spans="1:4" ht="47.25" x14ac:dyDescent="0.25">
      <c r="A257" s="36"/>
      <c r="B257" s="17">
        <v>1211903999374</v>
      </c>
      <c r="C257" s="19" t="s">
        <v>4056</v>
      </c>
      <c r="D257" s="19" t="s">
        <v>4057</v>
      </c>
    </row>
    <row r="258" spans="1:4" ht="47.25" x14ac:dyDescent="0.25">
      <c r="A258" s="36"/>
      <c r="B258" s="17">
        <v>1211903999375</v>
      </c>
      <c r="C258" s="19" t="s">
        <v>4058</v>
      </c>
      <c r="D258" s="19" t="s">
        <v>4059</v>
      </c>
    </row>
    <row r="259" spans="1:4" ht="47.25" x14ac:dyDescent="0.25">
      <c r="A259" s="36"/>
      <c r="B259" s="17">
        <v>1211903999376</v>
      </c>
      <c r="C259" s="19" t="s">
        <v>4060</v>
      </c>
      <c r="D259" s="19" t="s">
        <v>4061</v>
      </c>
    </row>
    <row r="260" spans="1:4" ht="47.25" x14ac:dyDescent="0.25">
      <c r="A260" s="36"/>
      <c r="B260" s="17">
        <v>1211903999377</v>
      </c>
      <c r="C260" s="19" t="s">
        <v>4062</v>
      </c>
      <c r="D260" s="19" t="s">
        <v>4063</v>
      </c>
    </row>
    <row r="261" spans="1:4" ht="47.25" x14ac:dyDescent="0.25">
      <c r="A261" s="36"/>
      <c r="B261" s="17">
        <v>1211903999379</v>
      </c>
      <c r="C261" s="19" t="s">
        <v>4064</v>
      </c>
      <c r="D261" s="19" t="s">
        <v>4065</v>
      </c>
    </row>
    <row r="262" spans="1:4" ht="47.25" x14ac:dyDescent="0.25">
      <c r="A262" s="36"/>
      <c r="B262" s="17">
        <v>1211903999380</v>
      </c>
      <c r="C262" s="19" t="s">
        <v>4066</v>
      </c>
      <c r="D262" s="19" t="s">
        <v>4067</v>
      </c>
    </row>
    <row r="263" spans="1:4" ht="47.25" x14ac:dyDescent="0.25">
      <c r="A263" s="36"/>
      <c r="B263" s="17">
        <v>1211903999381</v>
      </c>
      <c r="C263" s="19" t="s">
        <v>4068</v>
      </c>
      <c r="D263" s="19" t="s">
        <v>4069</v>
      </c>
    </row>
    <row r="264" spans="1:4" ht="47.25" x14ac:dyDescent="0.25">
      <c r="A264" s="36"/>
      <c r="B264" s="17">
        <v>1211903999382</v>
      </c>
      <c r="C264" s="19" t="s">
        <v>4070</v>
      </c>
      <c r="D264" s="19" t="s">
        <v>4071</v>
      </c>
    </row>
    <row r="265" spans="1:4" ht="47.25" x14ac:dyDescent="0.25">
      <c r="A265" s="36"/>
      <c r="B265" s="17">
        <v>1211903999384</v>
      </c>
      <c r="C265" s="19" t="s">
        <v>4072</v>
      </c>
      <c r="D265" s="19" t="s">
        <v>4073</v>
      </c>
    </row>
    <row r="266" spans="1:4" ht="47.25" x14ac:dyDescent="0.25">
      <c r="A266" s="36"/>
      <c r="B266" s="17">
        <v>1211903999385</v>
      </c>
      <c r="C266" s="19" t="s">
        <v>4074</v>
      </c>
      <c r="D266" s="19" t="s">
        <v>4075</v>
      </c>
    </row>
    <row r="267" spans="1:4" ht="47.25" x14ac:dyDescent="0.25">
      <c r="A267" s="36"/>
      <c r="B267" s="17">
        <v>1211903999386</v>
      </c>
      <c r="C267" s="19" t="s">
        <v>4076</v>
      </c>
      <c r="D267" s="19" t="s">
        <v>4077</v>
      </c>
    </row>
    <row r="268" spans="1:4" ht="47.25" x14ac:dyDescent="0.25">
      <c r="A268" s="36"/>
      <c r="B268" s="17">
        <v>1211903999403</v>
      </c>
      <c r="C268" s="19" t="s">
        <v>4078</v>
      </c>
      <c r="D268" s="19" t="s">
        <v>4079</v>
      </c>
    </row>
    <row r="269" spans="1:4" ht="47.25" x14ac:dyDescent="0.25">
      <c r="A269" s="36"/>
      <c r="B269" s="17">
        <v>1211903999404</v>
      </c>
      <c r="C269" s="19" t="s">
        <v>4080</v>
      </c>
      <c r="D269" s="19" t="s">
        <v>4081</v>
      </c>
    </row>
    <row r="270" spans="1:4" ht="47.25" x14ac:dyDescent="0.25">
      <c r="A270" s="36"/>
      <c r="B270" s="17">
        <v>1211903999405</v>
      </c>
      <c r="C270" s="19" t="s">
        <v>4082</v>
      </c>
      <c r="D270" s="19" t="s">
        <v>4083</v>
      </c>
    </row>
    <row r="271" spans="1:4" ht="47.25" x14ac:dyDescent="0.25">
      <c r="A271" s="36"/>
      <c r="B271" s="17">
        <v>1211903999406</v>
      </c>
      <c r="C271" s="19" t="s">
        <v>4084</v>
      </c>
      <c r="D271" s="19" t="s">
        <v>4085</v>
      </c>
    </row>
    <row r="272" spans="1:4" ht="47.25" x14ac:dyDescent="0.25">
      <c r="A272" s="36"/>
      <c r="B272" s="17">
        <v>1211903999407</v>
      </c>
      <c r="C272" s="19" t="s">
        <v>4086</v>
      </c>
      <c r="D272" s="19" t="s">
        <v>4087</v>
      </c>
    </row>
    <row r="273" spans="1:4" ht="47.25" x14ac:dyDescent="0.25">
      <c r="A273" s="36"/>
      <c r="B273" s="17">
        <v>1211903999408</v>
      </c>
      <c r="C273" s="19" t="s">
        <v>4088</v>
      </c>
      <c r="D273" s="19" t="s">
        <v>4089</v>
      </c>
    </row>
    <row r="274" spans="1:4" ht="47.25" x14ac:dyDescent="0.25">
      <c r="A274" s="36"/>
      <c r="B274" s="17">
        <v>1211903999409</v>
      </c>
      <c r="C274" s="19" t="s">
        <v>4090</v>
      </c>
      <c r="D274" s="19" t="s">
        <v>4091</v>
      </c>
    </row>
    <row r="275" spans="1:4" ht="47.25" x14ac:dyDescent="0.25">
      <c r="A275" s="36"/>
      <c r="B275" s="17">
        <v>1211903999410</v>
      </c>
      <c r="C275" s="19" t="s">
        <v>4092</v>
      </c>
      <c r="D275" s="19" t="s">
        <v>4093</v>
      </c>
    </row>
    <row r="276" spans="1:4" ht="47.25" x14ac:dyDescent="0.25">
      <c r="A276" s="36"/>
      <c r="B276" s="17">
        <v>1211903999411</v>
      </c>
      <c r="C276" s="19" t="s">
        <v>4094</v>
      </c>
      <c r="D276" s="19" t="s">
        <v>4095</v>
      </c>
    </row>
    <row r="277" spans="1:4" ht="47.25" x14ac:dyDescent="0.25">
      <c r="A277" s="36"/>
      <c r="B277" s="17">
        <v>1211903999412</v>
      </c>
      <c r="C277" s="19" t="s">
        <v>4096</v>
      </c>
      <c r="D277" s="19" t="s">
        <v>3999</v>
      </c>
    </row>
    <row r="278" spans="1:4" ht="47.25" x14ac:dyDescent="0.25">
      <c r="A278" s="36"/>
      <c r="B278" s="17">
        <v>1211903999413</v>
      </c>
      <c r="C278" s="19" t="s">
        <v>4097</v>
      </c>
      <c r="D278" s="19" t="s">
        <v>4098</v>
      </c>
    </row>
    <row r="279" spans="1:4" ht="47.25" x14ac:dyDescent="0.25">
      <c r="A279" s="36"/>
      <c r="B279" s="17">
        <v>1211903999414</v>
      </c>
      <c r="C279" s="19" t="s">
        <v>4099</v>
      </c>
      <c r="D279" s="19" t="s">
        <v>4100</v>
      </c>
    </row>
    <row r="280" spans="1:4" ht="47.25" x14ac:dyDescent="0.25">
      <c r="A280" s="36"/>
      <c r="B280" s="17">
        <v>1211903999415</v>
      </c>
      <c r="C280" s="19" t="s">
        <v>4101</v>
      </c>
      <c r="D280" s="19" t="s">
        <v>4102</v>
      </c>
    </row>
    <row r="281" spans="1:4" ht="47.25" x14ac:dyDescent="0.25">
      <c r="A281" s="36"/>
      <c r="B281" s="17">
        <v>1211903999416</v>
      </c>
      <c r="C281" s="19" t="s">
        <v>4103</v>
      </c>
      <c r="D281" s="19" t="s">
        <v>4104</v>
      </c>
    </row>
    <row r="282" spans="1:4" ht="47.25" x14ac:dyDescent="0.25">
      <c r="A282" s="36"/>
      <c r="B282" s="17">
        <v>1211903999417</v>
      </c>
      <c r="C282" s="19" t="s">
        <v>4105</v>
      </c>
      <c r="D282" s="19" t="s">
        <v>4106</v>
      </c>
    </row>
    <row r="283" spans="1:4" ht="63" x14ac:dyDescent="0.25">
      <c r="A283" s="36"/>
      <c r="B283" s="17">
        <v>1211903999418</v>
      </c>
      <c r="C283" s="19" t="s">
        <v>4107</v>
      </c>
      <c r="D283" s="19" t="s">
        <v>4108</v>
      </c>
    </row>
    <row r="284" spans="1:4" ht="47.25" x14ac:dyDescent="0.25">
      <c r="A284" s="36"/>
      <c r="B284" s="17">
        <v>1211903999419</v>
      </c>
      <c r="C284" s="19" t="s">
        <v>4109</v>
      </c>
      <c r="D284" s="19" t="s">
        <v>4110</v>
      </c>
    </row>
    <row r="285" spans="1:4" ht="47.25" x14ac:dyDescent="0.25">
      <c r="A285" s="36"/>
      <c r="B285" s="17">
        <v>1211903999420</v>
      </c>
      <c r="C285" s="19" t="s">
        <v>4111</v>
      </c>
      <c r="D285" s="19" t="s">
        <v>4112</v>
      </c>
    </row>
    <row r="286" spans="1:4" ht="47.25" x14ac:dyDescent="0.25">
      <c r="A286" s="36"/>
      <c r="B286" s="17">
        <v>1211903999431</v>
      </c>
      <c r="C286" s="19" t="s">
        <v>4113</v>
      </c>
      <c r="D286" s="19" t="s">
        <v>4114</v>
      </c>
    </row>
    <row r="287" spans="1:4" ht="63" x14ac:dyDescent="0.25">
      <c r="A287" s="36"/>
      <c r="B287" s="17">
        <v>1211903999432</v>
      </c>
      <c r="C287" s="19" t="s">
        <v>4115</v>
      </c>
      <c r="D287" s="19" t="s">
        <v>4116</v>
      </c>
    </row>
    <row r="288" spans="1:4" ht="47.25" x14ac:dyDescent="0.25">
      <c r="A288" s="36"/>
      <c r="B288" s="17">
        <v>1211903999433</v>
      </c>
      <c r="C288" s="19" t="s">
        <v>4117</v>
      </c>
      <c r="D288" s="19" t="s">
        <v>4118</v>
      </c>
    </row>
    <row r="289" spans="1:4" ht="47.25" x14ac:dyDescent="0.25">
      <c r="A289" s="36"/>
      <c r="B289" s="17">
        <v>1211903999434</v>
      </c>
      <c r="C289" s="19" t="s">
        <v>4119</v>
      </c>
      <c r="D289" s="19" t="s">
        <v>4120</v>
      </c>
    </row>
    <row r="290" spans="1:4" ht="47.25" x14ac:dyDescent="0.25">
      <c r="A290" s="36"/>
      <c r="B290" s="17">
        <v>1211903999435</v>
      </c>
      <c r="C290" s="19" t="s">
        <v>4121</v>
      </c>
      <c r="D290" s="19" t="s">
        <v>4122</v>
      </c>
    </row>
    <row r="291" spans="1:4" ht="47.25" x14ac:dyDescent="0.25">
      <c r="A291" s="36"/>
      <c r="B291" s="17">
        <v>1211903999436</v>
      </c>
      <c r="C291" s="19" t="s">
        <v>4123</v>
      </c>
      <c r="D291" s="19" t="s">
        <v>4124</v>
      </c>
    </row>
    <row r="292" spans="1:4" ht="63" x14ac:dyDescent="0.25">
      <c r="A292" s="36"/>
      <c r="B292" s="17">
        <v>1211903999437</v>
      </c>
      <c r="C292" s="19" t="s">
        <v>4125</v>
      </c>
      <c r="D292" s="19" t="s">
        <v>4126</v>
      </c>
    </row>
    <row r="293" spans="1:4" ht="47.25" x14ac:dyDescent="0.25">
      <c r="A293" s="36"/>
      <c r="B293" s="17">
        <v>1211903999438</v>
      </c>
      <c r="C293" s="19" t="s">
        <v>4127</v>
      </c>
      <c r="D293" s="19" t="s">
        <v>4128</v>
      </c>
    </row>
    <row r="294" spans="1:4" ht="47.25" x14ac:dyDescent="0.25">
      <c r="A294" s="36"/>
      <c r="B294" s="17">
        <v>1211903999439</v>
      </c>
      <c r="C294" s="19" t="s">
        <v>4129</v>
      </c>
      <c r="D294" s="19" t="s">
        <v>4130</v>
      </c>
    </row>
    <row r="295" spans="1:4" ht="47.25" x14ac:dyDescent="0.25">
      <c r="A295" s="36"/>
      <c r="B295" s="17">
        <v>1211903999440</v>
      </c>
      <c r="C295" s="19" t="s">
        <v>4131</v>
      </c>
      <c r="D295" s="19" t="s">
        <v>4132</v>
      </c>
    </row>
    <row r="296" spans="1:4" ht="47.25" x14ac:dyDescent="0.25">
      <c r="A296" s="36"/>
      <c r="B296" s="17">
        <v>1211903999441</v>
      </c>
      <c r="C296" s="19" t="s">
        <v>4133</v>
      </c>
      <c r="D296" s="19" t="s">
        <v>4134</v>
      </c>
    </row>
    <row r="297" spans="1:4" ht="47.25" x14ac:dyDescent="0.25">
      <c r="A297" s="36"/>
      <c r="B297" s="17">
        <v>1211903999442</v>
      </c>
      <c r="C297" s="19" t="s">
        <v>4135</v>
      </c>
      <c r="D297" s="19" t="s">
        <v>4136</v>
      </c>
    </row>
    <row r="298" spans="1:4" ht="47.25" x14ac:dyDescent="0.25">
      <c r="A298" s="36"/>
      <c r="B298" s="17">
        <v>1211903999443</v>
      </c>
      <c r="C298" s="19" t="s">
        <v>4137</v>
      </c>
      <c r="D298" s="19" t="s">
        <v>4138</v>
      </c>
    </row>
    <row r="299" spans="1:4" ht="47.25" x14ac:dyDescent="0.25">
      <c r="A299" s="36"/>
      <c r="B299" s="17">
        <v>1211903999444</v>
      </c>
      <c r="C299" s="19" t="s">
        <v>4139</v>
      </c>
      <c r="D299" s="19" t="s">
        <v>4140</v>
      </c>
    </row>
    <row r="300" spans="1:4" ht="47.25" x14ac:dyDescent="0.25">
      <c r="A300" s="36"/>
      <c r="B300" s="17">
        <v>1211903999445</v>
      </c>
      <c r="C300" s="19" t="s">
        <v>4141</v>
      </c>
      <c r="D300" s="19" t="s">
        <v>4142</v>
      </c>
    </row>
    <row r="301" spans="1:4" ht="31.5" x14ac:dyDescent="0.25">
      <c r="A301" s="36"/>
      <c r="B301" s="17">
        <v>1212991900105</v>
      </c>
      <c r="C301" s="19" t="s">
        <v>4143</v>
      </c>
      <c r="D301" s="19" t="s">
        <v>4144</v>
      </c>
    </row>
    <row r="302" spans="1:4" ht="15.75" x14ac:dyDescent="0.25">
      <c r="A302" s="36"/>
      <c r="B302" s="17">
        <v>1212999400101</v>
      </c>
      <c r="C302" s="19" t="s">
        <v>4145</v>
      </c>
      <c r="D302" s="19" t="s">
        <v>4146</v>
      </c>
    </row>
    <row r="303" spans="1:4" ht="15.75" x14ac:dyDescent="0.25">
      <c r="A303" s="36"/>
      <c r="B303" s="17">
        <v>1301200000103</v>
      </c>
      <c r="C303" s="19" t="s">
        <v>4147</v>
      </c>
      <c r="D303" s="19" t="s">
        <v>4148</v>
      </c>
    </row>
    <row r="304" spans="1:4" ht="15.75" x14ac:dyDescent="0.25">
      <c r="A304" s="36"/>
      <c r="B304" s="17">
        <v>1301902000101</v>
      </c>
      <c r="C304" s="19" t="s">
        <v>4149</v>
      </c>
      <c r="D304" s="19" t="s">
        <v>4150</v>
      </c>
    </row>
    <row r="305" spans="1:4" ht="15.75" x14ac:dyDescent="0.25">
      <c r="A305" s="36"/>
      <c r="B305" s="17">
        <v>1301902000102</v>
      </c>
      <c r="C305" s="19" t="s">
        <v>4151</v>
      </c>
      <c r="D305" s="19" t="s">
        <v>4152</v>
      </c>
    </row>
    <row r="306" spans="1:4" ht="15.75" x14ac:dyDescent="0.25">
      <c r="A306" s="36"/>
      <c r="B306" s="17">
        <v>1301902000103</v>
      </c>
      <c r="C306" s="19" t="s">
        <v>4153</v>
      </c>
      <c r="D306" s="19" t="s">
        <v>4154</v>
      </c>
    </row>
    <row r="307" spans="1:4" ht="15.75" x14ac:dyDescent="0.25">
      <c r="A307" s="36"/>
      <c r="B307" s="17">
        <v>1301902000104</v>
      </c>
      <c r="C307" s="19" t="s">
        <v>4155</v>
      </c>
      <c r="D307" s="19" t="s">
        <v>4156</v>
      </c>
    </row>
    <row r="308" spans="1:4" ht="31.5" x14ac:dyDescent="0.25">
      <c r="A308" s="36"/>
      <c r="B308" s="17">
        <v>1301903010101</v>
      </c>
      <c r="C308" s="19" t="s">
        <v>4157</v>
      </c>
      <c r="D308" s="19" t="s">
        <v>4158</v>
      </c>
    </row>
    <row r="309" spans="1:4" ht="31.5" x14ac:dyDescent="0.25">
      <c r="A309" s="36"/>
      <c r="B309" s="17">
        <v>1301903010102</v>
      </c>
      <c r="C309" s="19" t="s">
        <v>4159</v>
      </c>
      <c r="D309" s="19" t="s">
        <v>4160</v>
      </c>
    </row>
    <row r="310" spans="1:4" ht="15.75" x14ac:dyDescent="0.25">
      <c r="A310" s="36"/>
      <c r="B310" s="17">
        <v>1301903090101</v>
      </c>
      <c r="C310" s="19" t="s">
        <v>4161</v>
      </c>
      <c r="D310" s="19" t="s">
        <v>4162</v>
      </c>
    </row>
    <row r="311" spans="1:4" ht="15.75" x14ac:dyDescent="0.25">
      <c r="A311" s="36"/>
      <c r="B311" s="17">
        <v>1301903090102</v>
      </c>
      <c r="C311" s="19" t="s">
        <v>4163</v>
      </c>
      <c r="D311" s="19" t="s">
        <v>4164</v>
      </c>
    </row>
    <row r="312" spans="1:4" ht="31.5" x14ac:dyDescent="0.25">
      <c r="A312" s="36"/>
      <c r="B312" s="17">
        <v>1301909099101</v>
      </c>
      <c r="C312" s="19" t="s">
        <v>4165</v>
      </c>
      <c r="D312" s="19" t="s">
        <v>4166</v>
      </c>
    </row>
    <row r="313" spans="1:4" ht="31.5" x14ac:dyDescent="0.25">
      <c r="A313" s="36"/>
      <c r="B313" s="17">
        <v>1301909099102</v>
      </c>
      <c r="C313" s="19" t="s">
        <v>4167</v>
      </c>
      <c r="D313" s="19" t="s">
        <v>4168</v>
      </c>
    </row>
    <row r="314" spans="1:4" ht="31.5" x14ac:dyDescent="0.25">
      <c r="A314" s="36"/>
      <c r="B314" s="17">
        <v>1301909099103</v>
      </c>
      <c r="C314" s="19" t="s">
        <v>4169</v>
      </c>
      <c r="D314" s="19" t="s">
        <v>4170</v>
      </c>
    </row>
    <row r="315" spans="1:4" ht="31.5" x14ac:dyDescent="0.25">
      <c r="A315" s="36"/>
      <c r="B315" s="17">
        <v>1301909099104</v>
      </c>
      <c r="C315" s="19" t="s">
        <v>4171</v>
      </c>
      <c r="D315" s="19" t="s">
        <v>4172</v>
      </c>
    </row>
    <row r="316" spans="1:4" ht="31.5" x14ac:dyDescent="0.25">
      <c r="A316" s="36"/>
      <c r="B316" s="17">
        <v>1301909099105</v>
      </c>
      <c r="C316" s="19" t="s">
        <v>4173</v>
      </c>
      <c r="D316" s="19" t="s">
        <v>4174</v>
      </c>
    </row>
    <row r="317" spans="1:4" ht="31.5" x14ac:dyDescent="0.25">
      <c r="A317" s="36"/>
      <c r="B317" s="17">
        <v>1404901000101</v>
      </c>
      <c r="C317" s="19" t="s">
        <v>4175</v>
      </c>
      <c r="D317" s="19" t="s">
        <v>4176</v>
      </c>
    </row>
    <row r="318" spans="1:4" ht="31.5" x14ac:dyDescent="0.25">
      <c r="A318" s="36"/>
      <c r="B318" s="17">
        <v>1521909090102</v>
      </c>
      <c r="C318" s="19" t="s">
        <v>4177</v>
      </c>
      <c r="D318" s="19" t="s">
        <v>4178</v>
      </c>
    </row>
    <row r="319" spans="1:4" ht="15.75" x14ac:dyDescent="0.25">
      <c r="B319" s="4"/>
    </row>
    <row r="320" spans="1:4" ht="15.75" x14ac:dyDescent="0.25">
      <c r="B320" s="4"/>
    </row>
    <row r="321" spans="2:2" ht="15.75" x14ac:dyDescent="0.25">
      <c r="B321" s="4"/>
    </row>
    <row r="322" spans="2:2" ht="15.75" x14ac:dyDescent="0.25">
      <c r="B322" s="4"/>
    </row>
    <row r="323" spans="2:2" ht="15.75" x14ac:dyDescent="0.25">
      <c r="B323" s="4"/>
    </row>
    <row r="324" spans="2:2" ht="15.75" x14ac:dyDescent="0.25">
      <c r="B324" s="4"/>
    </row>
    <row r="325" spans="2:2" ht="15.75" x14ac:dyDescent="0.25">
      <c r="B325" s="4"/>
    </row>
    <row r="326" spans="2:2" ht="15.75" x14ac:dyDescent="0.25">
      <c r="B326" s="4"/>
    </row>
    <row r="327" spans="2:2" ht="15.75" x14ac:dyDescent="0.25">
      <c r="B327" s="4"/>
    </row>
    <row r="328" spans="2:2" ht="15.75" x14ac:dyDescent="0.25">
      <c r="B328" s="4"/>
    </row>
    <row r="329" spans="2:2" ht="15.75" x14ac:dyDescent="0.25">
      <c r="B329" s="4"/>
    </row>
    <row r="330" spans="2:2" ht="15.75" x14ac:dyDescent="0.25">
      <c r="B330" s="4"/>
    </row>
    <row r="331" spans="2:2" ht="15.75" x14ac:dyDescent="0.25">
      <c r="B331" s="4"/>
    </row>
    <row r="332" spans="2:2" ht="15.75" x14ac:dyDescent="0.25">
      <c r="B332" s="4"/>
    </row>
    <row r="333" spans="2:2" ht="15.75" x14ac:dyDescent="0.25">
      <c r="B333" s="4"/>
    </row>
    <row r="334" spans="2:2" ht="15.75" x14ac:dyDescent="0.25">
      <c r="B334" s="4"/>
    </row>
    <row r="335" spans="2:2" ht="15.75" x14ac:dyDescent="0.25">
      <c r="B335" s="4"/>
    </row>
    <row r="336" spans="2:2" ht="15.75" x14ac:dyDescent="0.25">
      <c r="B336" s="4"/>
    </row>
    <row r="337" spans="2:2" ht="15.75" x14ac:dyDescent="0.25">
      <c r="B337" s="4"/>
    </row>
    <row r="338" spans="2:2" ht="15.75" x14ac:dyDescent="0.25">
      <c r="B338" s="4"/>
    </row>
    <row r="339" spans="2:2" ht="15.75" x14ac:dyDescent="0.25">
      <c r="B339" s="4"/>
    </row>
    <row r="340" spans="2:2" ht="15.75" x14ac:dyDescent="0.25">
      <c r="B340" s="4"/>
    </row>
    <row r="341" spans="2:2" ht="15.75" x14ac:dyDescent="0.25">
      <c r="B341" s="4"/>
    </row>
    <row r="342" spans="2:2" ht="15.75" x14ac:dyDescent="0.25">
      <c r="B342" s="4"/>
    </row>
    <row r="343" spans="2:2" ht="15.75" x14ac:dyDescent="0.25">
      <c r="B343" s="4"/>
    </row>
    <row r="344" spans="2:2" ht="15.75" x14ac:dyDescent="0.25">
      <c r="B344" s="4"/>
    </row>
    <row r="345" spans="2:2" ht="15.75" x14ac:dyDescent="0.25">
      <c r="B345" s="4"/>
    </row>
    <row r="346" spans="2:2" ht="15.75" x14ac:dyDescent="0.25">
      <c r="B346" s="4"/>
    </row>
    <row r="347" spans="2:2" ht="15.75" x14ac:dyDescent="0.25">
      <c r="B347" s="4"/>
    </row>
    <row r="348" spans="2:2" ht="15.75" x14ac:dyDescent="0.25">
      <c r="B348" s="4"/>
    </row>
    <row r="349" spans="2:2" ht="15.75" x14ac:dyDescent="0.25">
      <c r="B349" s="4"/>
    </row>
    <row r="350" spans="2:2" ht="15.75" x14ac:dyDescent="0.25">
      <c r="B350" s="4"/>
    </row>
    <row r="351" spans="2:2" ht="15.75" x14ac:dyDescent="0.25">
      <c r="B351" s="4"/>
    </row>
    <row r="352" spans="2:2" ht="15.75" x14ac:dyDescent="0.25">
      <c r="B352" s="4"/>
    </row>
    <row r="353" spans="2:2" ht="15.75" x14ac:dyDescent="0.25">
      <c r="B353" s="4"/>
    </row>
    <row r="354" spans="2:2" ht="15.75" x14ac:dyDescent="0.25">
      <c r="B354" s="4"/>
    </row>
    <row r="355" spans="2:2" ht="15.75" x14ac:dyDescent="0.25">
      <c r="B355" s="4"/>
    </row>
    <row r="356" spans="2:2" ht="15.75" x14ac:dyDescent="0.25">
      <c r="B356" s="4"/>
    </row>
    <row r="357" spans="2:2" ht="15.75" x14ac:dyDescent="0.25">
      <c r="B357" s="4"/>
    </row>
    <row r="358" spans="2:2" ht="15.75" x14ac:dyDescent="0.25">
      <c r="B358" s="4"/>
    </row>
    <row r="359" spans="2:2" ht="15.75" x14ac:dyDescent="0.25">
      <c r="B359" s="4"/>
    </row>
    <row r="360" spans="2:2" ht="15.75" x14ac:dyDescent="0.25">
      <c r="B360" s="4"/>
    </row>
    <row r="361" spans="2:2" ht="15.75" x14ac:dyDescent="0.25">
      <c r="B361" s="4"/>
    </row>
    <row r="362" spans="2:2" ht="15.75" x14ac:dyDescent="0.25">
      <c r="B362" s="4"/>
    </row>
    <row r="363" spans="2:2" ht="15.75" x14ac:dyDescent="0.25">
      <c r="B363" s="4"/>
    </row>
    <row r="364" spans="2:2" ht="15.75" x14ac:dyDescent="0.25">
      <c r="B364" s="4"/>
    </row>
    <row r="365" spans="2:2" ht="15.75" x14ac:dyDescent="0.25">
      <c r="B365" s="4"/>
    </row>
    <row r="366" spans="2:2" ht="15.75" x14ac:dyDescent="0.25">
      <c r="B366" s="4"/>
    </row>
    <row r="367" spans="2:2" ht="15.75" x14ac:dyDescent="0.25">
      <c r="B367" s="4"/>
    </row>
    <row r="368" spans="2:2" ht="15.75" x14ac:dyDescent="0.25">
      <c r="B368" s="4"/>
    </row>
    <row r="369" spans="2:2" ht="15.75" x14ac:dyDescent="0.25">
      <c r="B369" s="4"/>
    </row>
    <row r="370" spans="2:2" ht="15.75" x14ac:dyDescent="0.25">
      <c r="B370" s="4"/>
    </row>
    <row r="371" spans="2:2" ht="15.75" x14ac:dyDescent="0.25">
      <c r="B371" s="4"/>
    </row>
    <row r="372" spans="2:2" ht="15.75" x14ac:dyDescent="0.25">
      <c r="B372" s="4"/>
    </row>
    <row r="373" spans="2:2" ht="15.75" x14ac:dyDescent="0.25">
      <c r="B373" s="4"/>
    </row>
    <row r="374" spans="2:2" ht="15.75" x14ac:dyDescent="0.25">
      <c r="B374" s="4"/>
    </row>
    <row r="375" spans="2:2" ht="15.75" x14ac:dyDescent="0.25">
      <c r="B375" s="4"/>
    </row>
    <row r="376" spans="2:2" ht="15.75" x14ac:dyDescent="0.25">
      <c r="B376" s="4"/>
    </row>
    <row r="377" spans="2:2" ht="15.75" x14ac:dyDescent="0.25">
      <c r="B377" s="4"/>
    </row>
    <row r="378" spans="2:2" ht="15.75" x14ac:dyDescent="0.25">
      <c r="B378" s="4"/>
    </row>
    <row r="379" spans="2:2" ht="15.75" x14ac:dyDescent="0.25">
      <c r="B379" s="4"/>
    </row>
    <row r="380" spans="2:2" ht="15.75" x14ac:dyDescent="0.25">
      <c r="B380" s="4"/>
    </row>
    <row r="381" spans="2:2" ht="15.75" x14ac:dyDescent="0.25">
      <c r="B381" s="4"/>
    </row>
    <row r="382" spans="2:2" ht="15.75" x14ac:dyDescent="0.25">
      <c r="B382" s="4"/>
    </row>
    <row r="383" spans="2:2" ht="15.75" x14ac:dyDescent="0.25">
      <c r="B383" s="4"/>
    </row>
    <row r="384" spans="2:2" ht="15.75" x14ac:dyDescent="0.25">
      <c r="B384" s="4"/>
    </row>
    <row r="385" spans="2:2" ht="15.75" x14ac:dyDescent="0.25">
      <c r="B385" s="4"/>
    </row>
    <row r="386" spans="2:2" ht="15.75" x14ac:dyDescent="0.25">
      <c r="B386" s="4"/>
    </row>
    <row r="387" spans="2:2" ht="15.75" x14ac:dyDescent="0.25">
      <c r="B387" s="4"/>
    </row>
    <row r="388" spans="2:2" ht="15.75" x14ac:dyDescent="0.25">
      <c r="B388" s="4"/>
    </row>
    <row r="389" spans="2:2" ht="15.75" x14ac:dyDescent="0.25">
      <c r="B389" s="4"/>
    </row>
    <row r="390" spans="2:2" ht="15.75" x14ac:dyDescent="0.25">
      <c r="B390" s="4"/>
    </row>
    <row r="391" spans="2:2" ht="15.75" x14ac:dyDescent="0.25">
      <c r="B391" s="4"/>
    </row>
    <row r="392" spans="2:2" ht="15.75" x14ac:dyDescent="0.25">
      <c r="B392" s="4"/>
    </row>
    <row r="393" spans="2:2" ht="15.75" x14ac:dyDescent="0.25">
      <c r="B393" s="4"/>
    </row>
    <row r="394" spans="2:2" ht="15.75" x14ac:dyDescent="0.25">
      <c r="B394" s="4"/>
    </row>
    <row r="395" spans="2:2" ht="15.75" x14ac:dyDescent="0.25">
      <c r="B395" s="4"/>
    </row>
    <row r="396" spans="2:2" ht="15.75" x14ac:dyDescent="0.25">
      <c r="B396" s="4"/>
    </row>
    <row r="397" spans="2:2" ht="15.75" x14ac:dyDescent="0.25">
      <c r="B397" s="4"/>
    </row>
    <row r="398" spans="2:2" ht="15.75" x14ac:dyDescent="0.25">
      <c r="B398" s="4"/>
    </row>
    <row r="399" spans="2:2" ht="15.75" x14ac:dyDescent="0.25">
      <c r="B399" s="4"/>
    </row>
    <row r="400" spans="2:2" ht="15.75" x14ac:dyDescent="0.25">
      <c r="B400" s="4"/>
    </row>
    <row r="401" spans="2:2" ht="15.75" x14ac:dyDescent="0.25">
      <c r="B401" s="4"/>
    </row>
    <row r="402" spans="2:2" ht="15.75" x14ac:dyDescent="0.25">
      <c r="B402" s="4"/>
    </row>
    <row r="403" spans="2:2" ht="15.75" x14ac:dyDescent="0.25">
      <c r="B403" s="4"/>
    </row>
    <row r="404" spans="2:2" ht="15.75" x14ac:dyDescent="0.25">
      <c r="B404" s="4"/>
    </row>
    <row r="405" spans="2:2" ht="15.75" x14ac:dyDescent="0.25">
      <c r="B405" s="4"/>
    </row>
    <row r="406" spans="2:2" ht="15.75" x14ac:dyDescent="0.25">
      <c r="B406" s="4"/>
    </row>
    <row r="407" spans="2:2" ht="15.75" x14ac:dyDescent="0.25">
      <c r="B407" s="4"/>
    </row>
    <row r="408" spans="2:2" ht="15.75" x14ac:dyDescent="0.25">
      <c r="B408" s="4"/>
    </row>
    <row r="409" spans="2:2" ht="15.75" x14ac:dyDescent="0.25">
      <c r="B409" s="4"/>
    </row>
    <row r="410" spans="2:2" ht="15.75" x14ac:dyDescent="0.25">
      <c r="B410" s="4"/>
    </row>
    <row r="411" spans="2:2" ht="15.75" x14ac:dyDescent="0.25">
      <c r="B411" s="4"/>
    </row>
    <row r="412" spans="2:2" ht="15.75" x14ac:dyDescent="0.25">
      <c r="B412" s="4"/>
    </row>
    <row r="413" spans="2:2" ht="15.75" x14ac:dyDescent="0.25">
      <c r="B413" s="4"/>
    </row>
    <row r="414" spans="2:2" ht="15.75" x14ac:dyDescent="0.25">
      <c r="B414" s="4"/>
    </row>
    <row r="415" spans="2:2" ht="15.75" x14ac:dyDescent="0.25">
      <c r="B415" s="4"/>
    </row>
    <row r="416" spans="2:2" ht="15.75" x14ac:dyDescent="0.25">
      <c r="B416" s="4"/>
    </row>
    <row r="417" spans="2:2" ht="15.75" x14ac:dyDescent="0.25">
      <c r="B417" s="4"/>
    </row>
    <row r="418" spans="2:2" ht="15.75" x14ac:dyDescent="0.25">
      <c r="B418" s="4"/>
    </row>
    <row r="419" spans="2:2" ht="15.75" x14ac:dyDescent="0.25">
      <c r="B419" s="4"/>
    </row>
    <row r="420" spans="2:2" ht="15.75" x14ac:dyDescent="0.25">
      <c r="B420" s="4"/>
    </row>
    <row r="421" spans="2:2" ht="15.75" x14ac:dyDescent="0.25">
      <c r="B421" s="4"/>
    </row>
    <row r="422" spans="2:2" ht="15.75" x14ac:dyDescent="0.25">
      <c r="B422" s="4"/>
    </row>
    <row r="423" spans="2:2" ht="15.75" x14ac:dyDescent="0.25">
      <c r="B423" s="4"/>
    </row>
    <row r="424" spans="2:2" ht="15.75" x14ac:dyDescent="0.25">
      <c r="B424" s="4"/>
    </row>
    <row r="425" spans="2:2" ht="15.75" x14ac:dyDescent="0.25">
      <c r="B425" s="4"/>
    </row>
    <row r="426" spans="2:2" ht="15.75" x14ac:dyDescent="0.25">
      <c r="B426" s="4"/>
    </row>
    <row r="427" spans="2:2" ht="15.75" x14ac:dyDescent="0.25">
      <c r="B427" s="4"/>
    </row>
    <row r="428" spans="2:2" ht="15.75" x14ac:dyDescent="0.25">
      <c r="B428" s="4"/>
    </row>
    <row r="429" spans="2:2" ht="15.75" x14ac:dyDescent="0.25">
      <c r="B429" s="4"/>
    </row>
    <row r="430" spans="2:2" ht="15.75" x14ac:dyDescent="0.25">
      <c r="B430" s="4"/>
    </row>
    <row r="431" spans="2:2" ht="15.75" x14ac:dyDescent="0.25">
      <c r="B431" s="4"/>
    </row>
    <row r="432" spans="2:2" ht="15.75" x14ac:dyDescent="0.25">
      <c r="B432" s="4"/>
    </row>
    <row r="433" spans="2:2" ht="15.75" x14ac:dyDescent="0.25">
      <c r="B433" s="4"/>
    </row>
    <row r="434" spans="2:2" ht="15.75" x14ac:dyDescent="0.25">
      <c r="B434" s="4"/>
    </row>
    <row r="435" spans="2:2" ht="15.75" x14ac:dyDescent="0.25">
      <c r="B435" s="4"/>
    </row>
    <row r="436" spans="2:2" ht="15.75" x14ac:dyDescent="0.25">
      <c r="B436" s="4"/>
    </row>
    <row r="437" spans="2:2" ht="15.75" x14ac:dyDescent="0.25">
      <c r="B437" s="4"/>
    </row>
    <row r="438" spans="2:2" ht="15.75" x14ac:dyDescent="0.25">
      <c r="B438" s="4"/>
    </row>
    <row r="439" spans="2:2" ht="15.75" x14ac:dyDescent="0.25">
      <c r="B439" s="4"/>
    </row>
    <row r="440" spans="2:2" ht="15.75" x14ac:dyDescent="0.25">
      <c r="B440" s="4"/>
    </row>
    <row r="441" spans="2:2" ht="15.75" x14ac:dyDescent="0.25">
      <c r="B441" s="4"/>
    </row>
    <row r="442" spans="2:2" ht="15.75" x14ac:dyDescent="0.25">
      <c r="B442" s="4"/>
    </row>
    <row r="443" spans="2:2" ht="15.75" x14ac:dyDescent="0.25">
      <c r="B443" s="4"/>
    </row>
    <row r="444" spans="2:2" ht="15.75" x14ac:dyDescent="0.25">
      <c r="B444" s="4"/>
    </row>
    <row r="445" spans="2:2" ht="15.75" x14ac:dyDescent="0.25">
      <c r="B445" s="4"/>
    </row>
    <row r="446" spans="2:2" ht="15.75" x14ac:dyDescent="0.25">
      <c r="B446" s="4"/>
    </row>
    <row r="447" spans="2:2" ht="15.75" x14ac:dyDescent="0.25">
      <c r="B447" s="4"/>
    </row>
    <row r="448" spans="2:2" ht="15.75" x14ac:dyDescent="0.25">
      <c r="B448" s="4"/>
    </row>
    <row r="449" spans="2:2" ht="15.75" x14ac:dyDescent="0.25">
      <c r="B449" s="4"/>
    </row>
    <row r="450" spans="2:2" ht="15.75" x14ac:dyDescent="0.25">
      <c r="B450" s="4"/>
    </row>
    <row r="451" spans="2:2" ht="15.75" x14ac:dyDescent="0.25">
      <c r="B451" s="4"/>
    </row>
    <row r="452" spans="2:2" ht="15.75" x14ac:dyDescent="0.25">
      <c r="B452" s="4"/>
    </row>
    <row r="453" spans="2:2" ht="15.75" x14ac:dyDescent="0.25">
      <c r="B453" s="4"/>
    </row>
    <row r="454" spans="2:2" ht="15.75" x14ac:dyDescent="0.25">
      <c r="B454" s="4"/>
    </row>
    <row r="455" spans="2:2" ht="15.75" x14ac:dyDescent="0.25">
      <c r="B455" s="4"/>
    </row>
    <row r="456" spans="2:2" ht="15.75" x14ac:dyDescent="0.25">
      <c r="B456" s="4"/>
    </row>
    <row r="457" spans="2:2" ht="15.75" x14ac:dyDescent="0.25">
      <c r="B457" s="4"/>
    </row>
    <row r="458" spans="2:2" ht="15.75" x14ac:dyDescent="0.25">
      <c r="B458" s="4"/>
    </row>
    <row r="459" spans="2:2" ht="15.75" x14ac:dyDescent="0.25">
      <c r="B459" s="4"/>
    </row>
    <row r="460" spans="2:2" ht="15.75" x14ac:dyDescent="0.25">
      <c r="B460" s="4"/>
    </row>
    <row r="461" spans="2:2" ht="15.75" x14ac:dyDescent="0.25">
      <c r="B461" s="4"/>
    </row>
    <row r="462" spans="2:2" ht="15.75" x14ac:dyDescent="0.25">
      <c r="B462" s="4"/>
    </row>
    <row r="463" spans="2:2" ht="15.75" x14ac:dyDescent="0.25">
      <c r="B463" s="4"/>
    </row>
    <row r="464" spans="2:2" ht="15.75" x14ac:dyDescent="0.25">
      <c r="B464" s="4"/>
    </row>
    <row r="465" spans="2:2" ht="15.75" x14ac:dyDescent="0.25">
      <c r="B465" s="4"/>
    </row>
    <row r="466" spans="2:2" ht="15.75" x14ac:dyDescent="0.25">
      <c r="B466" s="4"/>
    </row>
    <row r="467" spans="2:2" ht="15.75" x14ac:dyDescent="0.25">
      <c r="B467" s="4"/>
    </row>
    <row r="468" spans="2:2" ht="15.75" x14ac:dyDescent="0.25">
      <c r="B468" s="4"/>
    </row>
    <row r="469" spans="2:2" ht="15.75" x14ac:dyDescent="0.25">
      <c r="B469" s="4"/>
    </row>
    <row r="470" spans="2:2" ht="15.75" x14ac:dyDescent="0.25">
      <c r="B470" s="4"/>
    </row>
    <row r="471" spans="2:2" ht="15.75" x14ac:dyDescent="0.25">
      <c r="B471" s="4"/>
    </row>
    <row r="472" spans="2:2" ht="15.75" x14ac:dyDescent="0.25">
      <c r="B472" s="4"/>
    </row>
    <row r="473" spans="2:2" ht="15.75" x14ac:dyDescent="0.25">
      <c r="B473" s="4"/>
    </row>
    <row r="474" spans="2:2" ht="15.75" x14ac:dyDescent="0.25">
      <c r="B474" s="4"/>
    </row>
    <row r="475" spans="2:2" ht="15.75" x14ac:dyDescent="0.25">
      <c r="B475" s="4"/>
    </row>
    <row r="476" spans="2:2" ht="15.75" x14ac:dyDescent="0.25">
      <c r="B476" s="4"/>
    </row>
    <row r="477" spans="2:2" ht="15.75" x14ac:dyDescent="0.25">
      <c r="B477" s="4"/>
    </row>
    <row r="478" spans="2:2" ht="15.75" x14ac:dyDescent="0.25">
      <c r="B478" s="4"/>
    </row>
    <row r="479" spans="2:2" ht="15.75" x14ac:dyDescent="0.25">
      <c r="B479" s="4"/>
    </row>
    <row r="480" spans="2:2" ht="15.75" x14ac:dyDescent="0.25">
      <c r="B480" s="4"/>
    </row>
    <row r="481" spans="2:2" ht="15.75" x14ac:dyDescent="0.25">
      <c r="B481" s="4"/>
    </row>
    <row r="482" spans="2:2" ht="15.75" x14ac:dyDescent="0.25">
      <c r="B482" s="4"/>
    </row>
    <row r="483" spans="2:2" ht="15.75" x14ac:dyDescent="0.25">
      <c r="B483" s="4"/>
    </row>
    <row r="484" spans="2:2" ht="15.75" x14ac:dyDescent="0.25">
      <c r="B484" s="4"/>
    </row>
    <row r="485" spans="2:2" ht="15.75" x14ac:dyDescent="0.25">
      <c r="B485" s="4"/>
    </row>
    <row r="486" spans="2:2" ht="15.75" x14ac:dyDescent="0.25">
      <c r="B486" s="4"/>
    </row>
    <row r="487" spans="2:2" ht="15.75" x14ac:dyDescent="0.25">
      <c r="B487" s="4"/>
    </row>
    <row r="488" spans="2:2" ht="15.75" x14ac:dyDescent="0.25">
      <c r="B488" s="4"/>
    </row>
    <row r="489" spans="2:2" ht="15.75" x14ac:dyDescent="0.25">
      <c r="B489" s="4"/>
    </row>
    <row r="490" spans="2:2" ht="15.75" x14ac:dyDescent="0.25">
      <c r="B490" s="4"/>
    </row>
    <row r="491" spans="2:2" ht="15.75" x14ac:dyDescent="0.25">
      <c r="B491" s="4"/>
    </row>
    <row r="492" spans="2:2" ht="15.75" x14ac:dyDescent="0.25">
      <c r="B492" s="4"/>
    </row>
    <row r="493" spans="2:2" ht="15.75" x14ac:dyDescent="0.25">
      <c r="B493" s="4"/>
    </row>
    <row r="494" spans="2:2" ht="15.75" x14ac:dyDescent="0.25">
      <c r="B494" s="4"/>
    </row>
    <row r="495" spans="2:2" ht="15.75" x14ac:dyDescent="0.25">
      <c r="B495" s="4"/>
    </row>
    <row r="496" spans="2:2" ht="15.75" x14ac:dyDescent="0.25">
      <c r="B496" s="4"/>
    </row>
    <row r="497" spans="2:2" ht="15.75" x14ac:dyDescent="0.25">
      <c r="B497" s="4"/>
    </row>
    <row r="498" spans="2:2" ht="15.75" x14ac:dyDescent="0.25">
      <c r="B498" s="4"/>
    </row>
    <row r="499" spans="2:2" ht="15.75" x14ac:dyDescent="0.25">
      <c r="B499" s="4"/>
    </row>
    <row r="500" spans="2:2" ht="15.75" x14ac:dyDescent="0.25">
      <c r="B500" s="4"/>
    </row>
    <row r="501" spans="2:2" ht="15.75" x14ac:dyDescent="0.25">
      <c r="B501" s="4"/>
    </row>
    <row r="502" spans="2:2" ht="15.75" x14ac:dyDescent="0.25">
      <c r="B502" s="4"/>
    </row>
    <row r="503" spans="2:2" ht="15.75" x14ac:dyDescent="0.25">
      <c r="B503" s="4"/>
    </row>
    <row r="504" spans="2:2" ht="15.75" x14ac:dyDescent="0.25">
      <c r="B504" s="4"/>
    </row>
    <row r="505" spans="2:2" ht="15.75" x14ac:dyDescent="0.25">
      <c r="B505" s="4"/>
    </row>
    <row r="506" spans="2:2" ht="15.75" x14ac:dyDescent="0.25">
      <c r="B506" s="4"/>
    </row>
    <row r="507" spans="2:2" ht="15.75" x14ac:dyDescent="0.25">
      <c r="B507" s="4"/>
    </row>
    <row r="508" spans="2:2" ht="15.75" x14ac:dyDescent="0.25">
      <c r="B508" s="4"/>
    </row>
    <row r="509" spans="2:2" ht="15.75" x14ac:dyDescent="0.25">
      <c r="B509" s="4"/>
    </row>
    <row r="510" spans="2:2" ht="15.75" x14ac:dyDescent="0.25">
      <c r="B510" s="4"/>
    </row>
    <row r="511" spans="2:2" ht="15.75" x14ac:dyDescent="0.25">
      <c r="B511" s="4"/>
    </row>
    <row r="512" spans="2:2" ht="15.75" x14ac:dyDescent="0.25">
      <c r="B512" s="4"/>
    </row>
    <row r="513" spans="2:2" ht="15.75" x14ac:dyDescent="0.25">
      <c r="B513" s="4"/>
    </row>
    <row r="514" spans="2:2" ht="15.75" x14ac:dyDescent="0.25">
      <c r="B514" s="4"/>
    </row>
    <row r="515" spans="2:2" ht="15.75" x14ac:dyDescent="0.25">
      <c r="B515" s="4"/>
    </row>
    <row r="516" spans="2:2" ht="15.75" x14ac:dyDescent="0.25">
      <c r="B516" s="4"/>
    </row>
    <row r="517" spans="2:2" ht="15.75" x14ac:dyDescent="0.25">
      <c r="B517" s="4"/>
    </row>
    <row r="518" spans="2:2" ht="15.75" x14ac:dyDescent="0.25">
      <c r="B518" s="4"/>
    </row>
    <row r="519" spans="2:2" ht="15.75" x14ac:dyDescent="0.25">
      <c r="B519" s="4"/>
    </row>
    <row r="520" spans="2:2" ht="15.75" x14ac:dyDescent="0.25">
      <c r="B520" s="4"/>
    </row>
    <row r="521" spans="2:2" ht="15.75" x14ac:dyDescent="0.25">
      <c r="B521" s="4"/>
    </row>
    <row r="522" spans="2:2" ht="15.75" x14ac:dyDescent="0.25">
      <c r="B522" s="4"/>
    </row>
    <row r="523" spans="2:2" ht="15.75" x14ac:dyDescent="0.25">
      <c r="B523" s="4"/>
    </row>
    <row r="524" spans="2:2" ht="15.75" x14ac:dyDescent="0.25">
      <c r="B524" s="4"/>
    </row>
    <row r="525" spans="2:2" ht="15.75" x14ac:dyDescent="0.25">
      <c r="B525" s="4"/>
    </row>
    <row r="526" spans="2:2" ht="15.75" x14ac:dyDescent="0.25">
      <c r="B526" s="4"/>
    </row>
    <row r="527" spans="2:2" ht="15.75" x14ac:dyDescent="0.25">
      <c r="B527" s="4"/>
    </row>
    <row r="528" spans="2:2" ht="15.75" x14ac:dyDescent="0.25">
      <c r="B528" s="4"/>
    </row>
    <row r="529" spans="2:2" ht="15.75" x14ac:dyDescent="0.25">
      <c r="B529" s="4"/>
    </row>
    <row r="530" spans="2:2" ht="15.75" x14ac:dyDescent="0.25">
      <c r="B530" s="4"/>
    </row>
    <row r="531" spans="2:2" ht="15.75" x14ac:dyDescent="0.25">
      <c r="B531" s="4"/>
    </row>
    <row r="532" spans="2:2" ht="15.75" x14ac:dyDescent="0.25">
      <c r="B532" s="4"/>
    </row>
    <row r="533" spans="2:2" ht="15.75" x14ac:dyDescent="0.25">
      <c r="B533" s="4"/>
    </row>
    <row r="534" spans="2:2" ht="15.75" x14ac:dyDescent="0.25">
      <c r="B534" s="4"/>
    </row>
    <row r="535" spans="2:2" ht="15.75" x14ac:dyDescent="0.25">
      <c r="B535" s="4"/>
    </row>
    <row r="536" spans="2:2" ht="15.75" x14ac:dyDescent="0.25">
      <c r="B536" s="4"/>
    </row>
    <row r="537" spans="2:2" ht="15.75" x14ac:dyDescent="0.25">
      <c r="B537" s="4"/>
    </row>
    <row r="538" spans="2:2" ht="15.75" x14ac:dyDescent="0.25">
      <c r="B538" s="4"/>
    </row>
    <row r="539" spans="2:2" ht="15.75" x14ac:dyDescent="0.25">
      <c r="B539" s="4"/>
    </row>
    <row r="540" spans="2:2" ht="15.75" x14ac:dyDescent="0.25">
      <c r="B540" s="4"/>
    </row>
    <row r="541" spans="2:2" ht="15.75" x14ac:dyDescent="0.25">
      <c r="B541" s="4"/>
    </row>
    <row r="542" spans="2:2" ht="15.75" x14ac:dyDescent="0.25">
      <c r="B542" s="4"/>
    </row>
    <row r="543" spans="2:2" ht="15.75" x14ac:dyDescent="0.25">
      <c r="B543" s="4"/>
    </row>
    <row r="544" spans="2:2" ht="15.75" x14ac:dyDescent="0.25">
      <c r="B544" s="4"/>
    </row>
    <row r="545" spans="2:2" ht="15.75" x14ac:dyDescent="0.25">
      <c r="B545" s="4"/>
    </row>
    <row r="546" spans="2:2" ht="15.75" x14ac:dyDescent="0.25">
      <c r="B546" s="4"/>
    </row>
    <row r="547" spans="2:2" ht="15.75" x14ac:dyDescent="0.25">
      <c r="B547" s="4"/>
    </row>
    <row r="548" spans="2:2" ht="15.75" x14ac:dyDescent="0.25">
      <c r="B548" s="4"/>
    </row>
    <row r="549" spans="2:2" ht="15.75" x14ac:dyDescent="0.25">
      <c r="B549" s="4"/>
    </row>
    <row r="550" spans="2:2" ht="15.75" x14ac:dyDescent="0.25">
      <c r="B550" s="4"/>
    </row>
    <row r="551" spans="2:2" ht="15.75" x14ac:dyDescent="0.25">
      <c r="B551" s="4"/>
    </row>
    <row r="552" spans="2:2" ht="15.75" x14ac:dyDescent="0.25">
      <c r="B552" s="4"/>
    </row>
    <row r="553" spans="2:2" ht="15.75" x14ac:dyDescent="0.25">
      <c r="B553" s="4"/>
    </row>
    <row r="554" spans="2:2" ht="15.75" x14ac:dyDescent="0.25">
      <c r="B554" s="4"/>
    </row>
    <row r="555" spans="2:2" ht="15.75" x14ac:dyDescent="0.25">
      <c r="B555" s="4"/>
    </row>
    <row r="556" spans="2:2" ht="15.75" x14ac:dyDescent="0.25">
      <c r="B556" s="4"/>
    </row>
    <row r="557" spans="2:2" ht="15.75" x14ac:dyDescent="0.25">
      <c r="B557" s="4"/>
    </row>
    <row r="558" spans="2:2" ht="15.75" x14ac:dyDescent="0.25">
      <c r="B558" s="4"/>
    </row>
    <row r="559" spans="2:2" ht="15.75" x14ac:dyDescent="0.25">
      <c r="B559" s="4"/>
    </row>
    <row r="560" spans="2:2" ht="15.75" x14ac:dyDescent="0.25">
      <c r="B560" s="4"/>
    </row>
    <row r="561" spans="2:2" ht="15.75" x14ac:dyDescent="0.25">
      <c r="B561" s="4"/>
    </row>
    <row r="562" spans="2:2" ht="15.75" x14ac:dyDescent="0.25">
      <c r="B562" s="4"/>
    </row>
    <row r="563" spans="2:2" ht="15.75" x14ac:dyDescent="0.25">
      <c r="B563" s="4"/>
    </row>
    <row r="564" spans="2:2" ht="15.75" x14ac:dyDescent="0.25">
      <c r="B564" s="4"/>
    </row>
    <row r="565" spans="2:2" ht="15.75" x14ac:dyDescent="0.25">
      <c r="B565" s="4"/>
    </row>
    <row r="566" spans="2:2" ht="15.75" x14ac:dyDescent="0.25">
      <c r="B566" s="4"/>
    </row>
    <row r="567" spans="2:2" ht="15.75" x14ac:dyDescent="0.25">
      <c r="B567" s="4"/>
    </row>
    <row r="568" spans="2:2" ht="15.75" x14ac:dyDescent="0.25">
      <c r="B568" s="4"/>
    </row>
    <row r="569" spans="2:2" ht="15.75" x14ac:dyDescent="0.25">
      <c r="B569" s="4"/>
    </row>
    <row r="570" spans="2:2" ht="15.75" x14ac:dyDescent="0.25">
      <c r="B570" s="4"/>
    </row>
    <row r="571" spans="2:2" ht="15.75" x14ac:dyDescent="0.25">
      <c r="B571" s="4"/>
    </row>
    <row r="572" spans="2:2" ht="15.75" x14ac:dyDescent="0.25">
      <c r="B572" s="4"/>
    </row>
    <row r="573" spans="2:2" ht="15.75" x14ac:dyDescent="0.25">
      <c r="B573" s="4"/>
    </row>
    <row r="574" spans="2:2" ht="15.75" x14ac:dyDescent="0.25">
      <c r="B574" s="4"/>
    </row>
    <row r="575" spans="2:2" ht="15.75" x14ac:dyDescent="0.25">
      <c r="B575" s="4"/>
    </row>
    <row r="576" spans="2:2" ht="15.75" x14ac:dyDescent="0.25">
      <c r="B576" s="4"/>
    </row>
    <row r="577" spans="2:2" ht="15.75" x14ac:dyDescent="0.25">
      <c r="B577" s="4"/>
    </row>
    <row r="578" spans="2:2" ht="15.75" x14ac:dyDescent="0.25">
      <c r="B578" s="4"/>
    </row>
    <row r="579" spans="2:2" ht="15.75" x14ac:dyDescent="0.25">
      <c r="B579" s="4"/>
    </row>
    <row r="580" spans="2:2" ht="15.75" x14ac:dyDescent="0.25">
      <c r="B580" s="4"/>
    </row>
    <row r="581" spans="2:2" ht="15.75" x14ac:dyDescent="0.25">
      <c r="B581" s="4"/>
    </row>
    <row r="582" spans="2:2" ht="15.75" x14ac:dyDescent="0.25">
      <c r="B582" s="4"/>
    </row>
    <row r="583" spans="2:2" ht="15.75" x14ac:dyDescent="0.25">
      <c r="B583" s="4"/>
    </row>
    <row r="584" spans="2:2" ht="15.75" x14ac:dyDescent="0.25">
      <c r="B584" s="4"/>
    </row>
    <row r="585" spans="2:2" ht="15.75" x14ac:dyDescent="0.25">
      <c r="B585" s="4"/>
    </row>
    <row r="586" spans="2:2" ht="15.75" x14ac:dyDescent="0.25">
      <c r="B586" s="4"/>
    </row>
    <row r="587" spans="2:2" ht="15.75" x14ac:dyDescent="0.25">
      <c r="B587" s="4"/>
    </row>
    <row r="588" spans="2:2" ht="15.75" x14ac:dyDescent="0.25">
      <c r="B588" s="4"/>
    </row>
    <row r="589" spans="2:2" ht="15.75" x14ac:dyDescent="0.25">
      <c r="B589" s="4"/>
    </row>
    <row r="590" spans="2:2" ht="15.75" x14ac:dyDescent="0.25">
      <c r="B590" s="4"/>
    </row>
    <row r="591" spans="2:2" ht="15.75" x14ac:dyDescent="0.25">
      <c r="B591" s="4"/>
    </row>
    <row r="592" spans="2:2" ht="15.75" x14ac:dyDescent="0.25">
      <c r="B592" s="4"/>
    </row>
    <row r="593" spans="2:2" ht="15.75" x14ac:dyDescent="0.25">
      <c r="B593" s="4"/>
    </row>
    <row r="594" spans="2:2" ht="15.75" x14ac:dyDescent="0.25">
      <c r="B594" s="4"/>
    </row>
    <row r="595" spans="2:2" ht="15.75" x14ac:dyDescent="0.25">
      <c r="B595" s="4"/>
    </row>
    <row r="596" spans="2:2" ht="15.75" x14ac:dyDescent="0.25">
      <c r="B596" s="4"/>
    </row>
    <row r="597" spans="2:2" ht="15.75" x14ac:dyDescent="0.25">
      <c r="B597" s="4"/>
    </row>
    <row r="598" spans="2:2" ht="15.75" x14ac:dyDescent="0.25">
      <c r="B598" s="4"/>
    </row>
    <row r="599" spans="2:2" ht="15.75" x14ac:dyDescent="0.25">
      <c r="B599" s="4"/>
    </row>
    <row r="600" spans="2:2" ht="15.75" x14ac:dyDescent="0.25">
      <c r="B600" s="4"/>
    </row>
    <row r="601" spans="2:2" ht="15.75" x14ac:dyDescent="0.25">
      <c r="B601" s="4"/>
    </row>
    <row r="602" spans="2:2" ht="15.75" x14ac:dyDescent="0.25">
      <c r="B602" s="4"/>
    </row>
    <row r="603" spans="2:2" ht="15.75" x14ac:dyDescent="0.25">
      <c r="B603" s="4"/>
    </row>
    <row r="604" spans="2:2" ht="15.75" x14ac:dyDescent="0.25">
      <c r="B604" s="4"/>
    </row>
    <row r="605" spans="2:2" ht="15.75" x14ac:dyDescent="0.25">
      <c r="B605" s="4"/>
    </row>
    <row r="606" spans="2:2" ht="15.75" x14ac:dyDescent="0.25">
      <c r="B606" s="4"/>
    </row>
    <row r="607" spans="2:2" ht="15.75" x14ac:dyDescent="0.25">
      <c r="B607" s="4"/>
    </row>
    <row r="608" spans="2:2" ht="15.75" x14ac:dyDescent="0.25">
      <c r="B608" s="4"/>
    </row>
    <row r="609" spans="2:2" ht="15.75" x14ac:dyDescent="0.25">
      <c r="B609" s="4"/>
    </row>
    <row r="610" spans="2:2" ht="15.75" x14ac:dyDescent="0.25">
      <c r="B610" s="4"/>
    </row>
    <row r="611" spans="2:2" ht="15.75" x14ac:dyDescent="0.25">
      <c r="B611" s="4"/>
    </row>
    <row r="612" spans="2:2" ht="15.75" x14ac:dyDescent="0.25">
      <c r="B612" s="4"/>
    </row>
    <row r="613" spans="2:2" ht="15.75" x14ac:dyDescent="0.25">
      <c r="B613" s="4"/>
    </row>
    <row r="614" spans="2:2" ht="15.75" x14ac:dyDescent="0.25">
      <c r="B614" s="4"/>
    </row>
    <row r="615" spans="2:2" ht="15.75" x14ac:dyDescent="0.25">
      <c r="B615" s="4"/>
    </row>
    <row r="616" spans="2:2" ht="15.75" x14ac:dyDescent="0.25">
      <c r="B616" s="4"/>
    </row>
    <row r="617" spans="2:2" ht="15.75" x14ac:dyDescent="0.25">
      <c r="B617" s="4"/>
    </row>
    <row r="618" spans="2:2" ht="15.75" x14ac:dyDescent="0.25">
      <c r="B618" s="4"/>
    </row>
    <row r="619" spans="2:2" ht="15.75" x14ac:dyDescent="0.25">
      <c r="B619" s="4"/>
    </row>
    <row r="620" spans="2:2" ht="15.75" x14ac:dyDescent="0.25">
      <c r="B620" s="4"/>
    </row>
    <row r="621" spans="2:2" ht="15.75" x14ac:dyDescent="0.25">
      <c r="B621" s="4"/>
    </row>
    <row r="622" spans="2:2" ht="15.75" x14ac:dyDescent="0.25">
      <c r="B622" s="4"/>
    </row>
    <row r="623" spans="2:2" ht="15.75" x14ac:dyDescent="0.25">
      <c r="B623" s="4"/>
    </row>
    <row r="624" spans="2:2" ht="15.75" x14ac:dyDescent="0.25">
      <c r="B624" s="4"/>
    </row>
    <row r="625" spans="2:2" ht="15.75" x14ac:dyDescent="0.25">
      <c r="B625" s="4"/>
    </row>
    <row r="626" spans="2:2" ht="15.75" x14ac:dyDescent="0.25">
      <c r="B626" s="4"/>
    </row>
    <row r="627" spans="2:2" ht="15.75" x14ac:dyDescent="0.25">
      <c r="B627" s="4"/>
    </row>
    <row r="628" spans="2:2" ht="15.75" x14ac:dyDescent="0.25">
      <c r="B628" s="4"/>
    </row>
    <row r="629" spans="2:2" ht="15.75" x14ac:dyDescent="0.25">
      <c r="B629" s="4"/>
    </row>
    <row r="630" spans="2:2" ht="15.75" x14ac:dyDescent="0.25">
      <c r="B630" s="4"/>
    </row>
    <row r="631" spans="2:2" ht="15.75" x14ac:dyDescent="0.25">
      <c r="B631" s="4"/>
    </row>
    <row r="632" spans="2:2" ht="15.75" x14ac:dyDescent="0.25">
      <c r="B632" s="4"/>
    </row>
    <row r="633" spans="2:2" ht="15.75" x14ac:dyDescent="0.25">
      <c r="B633" s="4"/>
    </row>
    <row r="634" spans="2:2" ht="15.75" x14ac:dyDescent="0.25">
      <c r="B634" s="4"/>
    </row>
    <row r="635" spans="2:2" ht="15.75" x14ac:dyDescent="0.25">
      <c r="B635" s="4"/>
    </row>
    <row r="636" spans="2:2" ht="15.75" x14ac:dyDescent="0.25">
      <c r="B636" s="4"/>
    </row>
    <row r="637" spans="2:2" ht="15.75" x14ac:dyDescent="0.25">
      <c r="B637" s="4"/>
    </row>
    <row r="638" spans="2:2" ht="15.75" x14ac:dyDescent="0.25">
      <c r="B638" s="4"/>
    </row>
    <row r="639" spans="2:2" ht="15.75" x14ac:dyDescent="0.25">
      <c r="B639" s="4"/>
    </row>
    <row r="640" spans="2:2" ht="15.75" x14ac:dyDescent="0.25">
      <c r="B640" s="4"/>
    </row>
    <row r="641" spans="2:2" ht="15.75" x14ac:dyDescent="0.25">
      <c r="B641" s="4"/>
    </row>
    <row r="642" spans="2:2" ht="15.75" x14ac:dyDescent="0.25">
      <c r="B642" s="4"/>
    </row>
    <row r="643" spans="2:2" ht="15.75" x14ac:dyDescent="0.25">
      <c r="B643" s="4"/>
    </row>
    <row r="644" spans="2:2" ht="15.75" x14ac:dyDescent="0.25">
      <c r="B644" s="4"/>
    </row>
    <row r="645" spans="2:2" ht="15.75" x14ac:dyDescent="0.25">
      <c r="B645" s="4"/>
    </row>
    <row r="646" spans="2:2" ht="15.75" x14ac:dyDescent="0.25">
      <c r="B646" s="4"/>
    </row>
    <row r="647" spans="2:2" ht="15.75" x14ac:dyDescent="0.25">
      <c r="B647" s="4"/>
    </row>
    <row r="648" spans="2:2" ht="15.75" x14ac:dyDescent="0.25">
      <c r="B648" s="4"/>
    </row>
    <row r="649" spans="2:2" ht="15.75" x14ac:dyDescent="0.25">
      <c r="B649" s="4"/>
    </row>
    <row r="650" spans="2:2" ht="15.75" x14ac:dyDescent="0.25">
      <c r="B650" s="4"/>
    </row>
    <row r="651" spans="2:2" ht="15.75" x14ac:dyDescent="0.25">
      <c r="B651" s="4"/>
    </row>
    <row r="652" spans="2:2" ht="15.75" x14ac:dyDescent="0.25">
      <c r="B652" s="4"/>
    </row>
    <row r="653" spans="2:2" ht="15.75" x14ac:dyDescent="0.25">
      <c r="B653" s="4"/>
    </row>
    <row r="654" spans="2:2" ht="15.75" x14ac:dyDescent="0.25">
      <c r="B654" s="4"/>
    </row>
    <row r="655" spans="2:2" ht="15.75" x14ac:dyDescent="0.25">
      <c r="B655" s="4"/>
    </row>
    <row r="656" spans="2:2" ht="15.75" x14ac:dyDescent="0.25">
      <c r="B656" s="4"/>
    </row>
    <row r="657" spans="2:2" ht="15.75" x14ac:dyDescent="0.25">
      <c r="B657" s="4"/>
    </row>
    <row r="658" spans="2:2" ht="15.75" x14ac:dyDescent="0.25">
      <c r="B658" s="4"/>
    </row>
    <row r="659" spans="2:2" ht="15.75" x14ac:dyDescent="0.25">
      <c r="B659" s="4"/>
    </row>
    <row r="660" spans="2:2" ht="15.75" x14ac:dyDescent="0.25">
      <c r="B660" s="4"/>
    </row>
    <row r="661" spans="2:2" ht="15.75" x14ac:dyDescent="0.25">
      <c r="B661" s="4"/>
    </row>
    <row r="662" spans="2:2" ht="15.75" x14ac:dyDescent="0.25">
      <c r="B662" s="4"/>
    </row>
    <row r="663" spans="2:2" ht="15.75" x14ac:dyDescent="0.25">
      <c r="B663" s="4"/>
    </row>
    <row r="664" spans="2:2" ht="15.75" x14ac:dyDescent="0.25">
      <c r="B664" s="4"/>
    </row>
    <row r="665" spans="2:2" ht="15.75" x14ac:dyDescent="0.25">
      <c r="B665" s="4"/>
    </row>
    <row r="666" spans="2:2" ht="15.75" x14ac:dyDescent="0.25">
      <c r="B666" s="4"/>
    </row>
    <row r="667" spans="2:2" ht="15.75" x14ac:dyDescent="0.25">
      <c r="B667" s="4"/>
    </row>
    <row r="668" spans="2:2" ht="15.75" x14ac:dyDescent="0.25">
      <c r="B668" s="4"/>
    </row>
    <row r="669" spans="2:2" ht="15.75" x14ac:dyDescent="0.25">
      <c r="B669" s="4"/>
    </row>
    <row r="670" spans="2:2" ht="15.75" x14ac:dyDescent="0.25">
      <c r="B670" s="4"/>
    </row>
    <row r="671" spans="2:2" ht="15.75" x14ac:dyDescent="0.25">
      <c r="B671" s="4"/>
    </row>
    <row r="672" spans="2:2" ht="15.75" x14ac:dyDescent="0.25">
      <c r="B672" s="4"/>
    </row>
    <row r="673" spans="2:2" ht="15.75" x14ac:dyDescent="0.25">
      <c r="B673" s="4"/>
    </row>
    <row r="674" spans="2:2" ht="15.75" x14ac:dyDescent="0.25">
      <c r="B674" s="4"/>
    </row>
    <row r="675" spans="2:2" ht="15.75" x14ac:dyDescent="0.25">
      <c r="B675" s="4"/>
    </row>
    <row r="676" spans="2:2" ht="15.75" x14ac:dyDescent="0.25">
      <c r="B676" s="4"/>
    </row>
    <row r="677" spans="2:2" ht="15.75" x14ac:dyDescent="0.25">
      <c r="B677" s="4"/>
    </row>
    <row r="678" spans="2:2" ht="15.75" x14ac:dyDescent="0.25">
      <c r="B678" s="4"/>
    </row>
    <row r="679" spans="2:2" ht="15.75" x14ac:dyDescent="0.25">
      <c r="B679" s="4"/>
    </row>
    <row r="680" spans="2:2" ht="15.75" x14ac:dyDescent="0.25">
      <c r="B680" s="4"/>
    </row>
    <row r="681" spans="2:2" ht="15.75" x14ac:dyDescent="0.25">
      <c r="B681" s="4"/>
    </row>
    <row r="682" spans="2:2" ht="15.75" x14ac:dyDescent="0.25">
      <c r="B682" s="4"/>
    </row>
    <row r="683" spans="2:2" ht="15.75" x14ac:dyDescent="0.25">
      <c r="B683" s="4"/>
    </row>
    <row r="684" spans="2:2" ht="15.75" x14ac:dyDescent="0.25">
      <c r="B684" s="4"/>
    </row>
    <row r="685" spans="2:2" ht="15.75" x14ac:dyDescent="0.25">
      <c r="B685" s="4"/>
    </row>
    <row r="686" spans="2:2" ht="15.75" x14ac:dyDescent="0.25">
      <c r="B686" s="4"/>
    </row>
    <row r="687" spans="2:2" ht="15.75" x14ac:dyDescent="0.25">
      <c r="B687" s="4"/>
    </row>
    <row r="688" spans="2:2" ht="15.75" x14ac:dyDescent="0.25">
      <c r="B688" s="4"/>
    </row>
    <row r="689" spans="2:2" ht="15.75" x14ac:dyDescent="0.25">
      <c r="B689" s="4"/>
    </row>
    <row r="690" spans="2:2" ht="15.75" x14ac:dyDescent="0.25">
      <c r="B690" s="4"/>
    </row>
    <row r="691" spans="2:2" ht="15.75" x14ac:dyDescent="0.25">
      <c r="B691" s="4"/>
    </row>
    <row r="692" spans="2:2" ht="15.75" x14ac:dyDescent="0.25">
      <c r="B692" s="4"/>
    </row>
    <row r="693" spans="2:2" ht="15.75" x14ac:dyDescent="0.25">
      <c r="B693" s="4"/>
    </row>
    <row r="694" spans="2:2" ht="15.75" x14ac:dyDescent="0.25">
      <c r="B694" s="4"/>
    </row>
    <row r="695" spans="2:2" ht="15.75" x14ac:dyDescent="0.25">
      <c r="B695" s="4"/>
    </row>
    <row r="696" spans="2:2" ht="15.75" x14ac:dyDescent="0.25">
      <c r="B696" s="4"/>
    </row>
    <row r="697" spans="2:2" ht="15.75" x14ac:dyDescent="0.25">
      <c r="B697" s="4"/>
    </row>
    <row r="698" spans="2:2" ht="15.75" x14ac:dyDescent="0.25">
      <c r="B698" s="4"/>
    </row>
    <row r="699" spans="2:2" ht="15.75" x14ac:dyDescent="0.25">
      <c r="B699" s="4"/>
    </row>
    <row r="700" spans="2:2" ht="15.75" x14ac:dyDescent="0.25">
      <c r="B700" s="4"/>
    </row>
    <row r="701" spans="2:2" ht="15.75" x14ac:dyDescent="0.25">
      <c r="B701" s="4"/>
    </row>
    <row r="702" spans="2:2" ht="15.75" x14ac:dyDescent="0.25">
      <c r="B702" s="4"/>
    </row>
    <row r="703" spans="2:2" ht="15.75" x14ac:dyDescent="0.25">
      <c r="B703" s="4"/>
    </row>
    <row r="704" spans="2:2" ht="15.75" x14ac:dyDescent="0.25">
      <c r="B704" s="4"/>
    </row>
    <row r="705" spans="2:2" ht="15.75" x14ac:dyDescent="0.25">
      <c r="B705" s="4"/>
    </row>
    <row r="706" spans="2:2" ht="15.75" x14ac:dyDescent="0.25">
      <c r="B706" s="4"/>
    </row>
    <row r="707" spans="2:2" ht="15.75" x14ac:dyDescent="0.25">
      <c r="B707" s="4"/>
    </row>
    <row r="708" spans="2:2" ht="15.75" x14ac:dyDescent="0.25">
      <c r="B708" s="4"/>
    </row>
    <row r="709" spans="2:2" ht="15.75" x14ac:dyDescent="0.25">
      <c r="B709" s="4"/>
    </row>
    <row r="710" spans="2:2" ht="15.75" x14ac:dyDescent="0.25">
      <c r="B710" s="4"/>
    </row>
    <row r="711" spans="2:2" ht="15.75" x14ac:dyDescent="0.25">
      <c r="B711" s="4"/>
    </row>
    <row r="712" spans="2:2" ht="15.75" x14ac:dyDescent="0.25">
      <c r="B712" s="4"/>
    </row>
    <row r="713" spans="2:2" ht="15.75" x14ac:dyDescent="0.25">
      <c r="B713" s="4"/>
    </row>
    <row r="714" spans="2:2" ht="15.75" x14ac:dyDescent="0.25">
      <c r="B714" s="4"/>
    </row>
    <row r="715" spans="2:2" ht="15.75" x14ac:dyDescent="0.25">
      <c r="B715" s="4"/>
    </row>
    <row r="716" spans="2:2" ht="15.75" x14ac:dyDescent="0.25">
      <c r="B716" s="4"/>
    </row>
    <row r="717" spans="2:2" ht="15.75" x14ac:dyDescent="0.25">
      <c r="B717" s="4"/>
    </row>
    <row r="718" spans="2:2" ht="15.75" x14ac:dyDescent="0.25">
      <c r="B718" s="4"/>
    </row>
    <row r="719" spans="2:2" ht="15.75" x14ac:dyDescent="0.25">
      <c r="B719" s="4"/>
    </row>
    <row r="720" spans="2:2" ht="15.75" x14ac:dyDescent="0.25">
      <c r="B720" s="4"/>
    </row>
    <row r="721" spans="2:2" ht="15.75" x14ac:dyDescent="0.25">
      <c r="B721" s="4"/>
    </row>
    <row r="722" spans="2:2" ht="15.75" x14ac:dyDescent="0.25">
      <c r="B722" s="4"/>
    </row>
    <row r="723" spans="2:2" ht="15.75" x14ac:dyDescent="0.25">
      <c r="B723" s="4"/>
    </row>
    <row r="724" spans="2:2" ht="15.75" x14ac:dyDescent="0.25">
      <c r="B724" s="4"/>
    </row>
    <row r="725" spans="2:2" ht="15.75" x14ac:dyDescent="0.25">
      <c r="B725" s="4"/>
    </row>
    <row r="726" spans="2:2" ht="15.75" x14ac:dyDescent="0.25">
      <c r="B726" s="4"/>
    </row>
    <row r="727" spans="2:2" ht="15.75" x14ac:dyDescent="0.25">
      <c r="B727" s="4"/>
    </row>
    <row r="728" spans="2:2" ht="15.75" x14ac:dyDescent="0.25">
      <c r="B728" s="4"/>
    </row>
    <row r="729" spans="2:2" ht="15.75" x14ac:dyDescent="0.25">
      <c r="B729" s="4"/>
    </row>
    <row r="730" spans="2:2" ht="15.75" x14ac:dyDescent="0.25">
      <c r="B730" s="4"/>
    </row>
    <row r="731" spans="2:2" ht="15.75" x14ac:dyDescent="0.25">
      <c r="B731" s="4"/>
    </row>
    <row r="732" spans="2:2" ht="15.75" x14ac:dyDescent="0.25">
      <c r="B732" s="4"/>
    </row>
    <row r="733" spans="2:2" ht="15.75" x14ac:dyDescent="0.25">
      <c r="B733" s="4"/>
    </row>
    <row r="734" spans="2:2" ht="15.75" x14ac:dyDescent="0.25">
      <c r="B734" s="4"/>
    </row>
    <row r="735" spans="2:2" ht="15.75" x14ac:dyDescent="0.25">
      <c r="B735" s="4"/>
    </row>
    <row r="736" spans="2:2" ht="15.75" x14ac:dyDescent="0.25">
      <c r="B736" s="4"/>
    </row>
    <row r="737" spans="2:2" ht="15.75" x14ac:dyDescent="0.25">
      <c r="B737" s="4"/>
    </row>
    <row r="738" spans="2:2" ht="15.75" x14ac:dyDescent="0.25">
      <c r="B738" s="4"/>
    </row>
    <row r="739" spans="2:2" ht="15.75" x14ac:dyDescent="0.25">
      <c r="B739" s="4"/>
    </row>
    <row r="740" spans="2:2" ht="15.75" x14ac:dyDescent="0.25">
      <c r="B740" s="4"/>
    </row>
    <row r="741" spans="2:2" ht="15.75" x14ac:dyDescent="0.25">
      <c r="B741" s="4"/>
    </row>
    <row r="742" spans="2:2" ht="15.75" x14ac:dyDescent="0.25">
      <c r="B742" s="4"/>
    </row>
    <row r="743" spans="2:2" ht="15.75" x14ac:dyDescent="0.25">
      <c r="B743" s="4"/>
    </row>
    <row r="744" spans="2:2" ht="15.75" x14ac:dyDescent="0.25">
      <c r="B744" s="4"/>
    </row>
    <row r="745" spans="2:2" ht="15.75" x14ac:dyDescent="0.25">
      <c r="B745" s="4"/>
    </row>
    <row r="746" spans="2:2" ht="15.75" x14ac:dyDescent="0.25">
      <c r="B746" s="4"/>
    </row>
    <row r="747" spans="2:2" ht="15.75" x14ac:dyDescent="0.25">
      <c r="B747" s="4"/>
    </row>
    <row r="748" spans="2:2" ht="15.75" x14ac:dyDescent="0.25">
      <c r="B748" s="4"/>
    </row>
    <row r="749" spans="2:2" ht="15.75" x14ac:dyDescent="0.25">
      <c r="B749" s="4"/>
    </row>
    <row r="750" spans="2:2" ht="15.75" x14ac:dyDescent="0.25">
      <c r="B750" s="4"/>
    </row>
    <row r="751" spans="2:2" ht="15.75" x14ac:dyDescent="0.25">
      <c r="B751" s="4"/>
    </row>
    <row r="752" spans="2:2" ht="15.75" x14ac:dyDescent="0.25">
      <c r="B752" s="4"/>
    </row>
    <row r="753" spans="2:2" ht="15.75" x14ac:dyDescent="0.25">
      <c r="B753" s="4"/>
    </row>
    <row r="754" spans="2:2" ht="15.75" x14ac:dyDescent="0.25">
      <c r="B754" s="4"/>
    </row>
    <row r="755" spans="2:2" ht="15.75" x14ac:dyDescent="0.25">
      <c r="B755" s="4"/>
    </row>
    <row r="756" spans="2:2" ht="15.75" x14ac:dyDescent="0.25">
      <c r="B756" s="4"/>
    </row>
    <row r="757" spans="2:2" ht="15.75" x14ac:dyDescent="0.25">
      <c r="B757" s="4"/>
    </row>
    <row r="758" spans="2:2" ht="15.75" x14ac:dyDescent="0.25">
      <c r="B758" s="4"/>
    </row>
    <row r="759" spans="2:2" ht="15.75" x14ac:dyDescent="0.25">
      <c r="B759" s="4"/>
    </row>
    <row r="760" spans="2:2" ht="15.75" x14ac:dyDescent="0.25">
      <c r="B760" s="4"/>
    </row>
    <row r="761" spans="2:2" ht="15.75" x14ac:dyDescent="0.25">
      <c r="B761" s="4"/>
    </row>
    <row r="762" spans="2:2" ht="15.75" x14ac:dyDescent="0.25">
      <c r="B762" s="4"/>
    </row>
    <row r="763" spans="2:2" ht="15.75" x14ac:dyDescent="0.25">
      <c r="B763" s="4"/>
    </row>
    <row r="764" spans="2:2" ht="15.75" x14ac:dyDescent="0.25">
      <c r="B764" s="4"/>
    </row>
    <row r="765" spans="2:2" ht="15.75" x14ac:dyDescent="0.25">
      <c r="B765" s="4"/>
    </row>
    <row r="766" spans="2:2" ht="15.75" x14ac:dyDescent="0.25">
      <c r="B766" s="4"/>
    </row>
    <row r="767" spans="2:2" ht="15.75" x14ac:dyDescent="0.25">
      <c r="B767" s="4"/>
    </row>
    <row r="768" spans="2:2" ht="15.75" x14ac:dyDescent="0.25">
      <c r="B768" s="4"/>
    </row>
    <row r="769" spans="2:2" ht="15.75" x14ac:dyDescent="0.25">
      <c r="B769" s="4"/>
    </row>
    <row r="770" spans="2:2" ht="15.75" x14ac:dyDescent="0.25">
      <c r="B770" s="4"/>
    </row>
    <row r="771" spans="2:2" ht="15.75" x14ac:dyDescent="0.25">
      <c r="B771" s="4"/>
    </row>
    <row r="772" spans="2:2" ht="15.75" x14ac:dyDescent="0.25">
      <c r="B772" s="4"/>
    </row>
    <row r="773" spans="2:2" ht="15.75" x14ac:dyDescent="0.25">
      <c r="B773" s="4"/>
    </row>
    <row r="774" spans="2:2" ht="15.75" x14ac:dyDescent="0.25">
      <c r="B774" s="4"/>
    </row>
    <row r="775" spans="2:2" ht="15.75" x14ac:dyDescent="0.25">
      <c r="B775" s="4"/>
    </row>
    <row r="776" spans="2:2" ht="15.75" x14ac:dyDescent="0.25">
      <c r="B776" s="4"/>
    </row>
    <row r="777" spans="2:2" ht="15.75" x14ac:dyDescent="0.25">
      <c r="B777" s="4"/>
    </row>
    <row r="778" spans="2:2" ht="15.75" x14ac:dyDescent="0.25">
      <c r="B778" s="4"/>
    </row>
    <row r="779" spans="2:2" ht="15.75" x14ac:dyDescent="0.25">
      <c r="B779" s="4"/>
    </row>
    <row r="780" spans="2:2" ht="15.75" x14ac:dyDescent="0.25">
      <c r="B780" s="4"/>
    </row>
    <row r="781" spans="2:2" ht="15.75" x14ac:dyDescent="0.25">
      <c r="B781" s="4"/>
    </row>
    <row r="782" spans="2:2" ht="15.75" x14ac:dyDescent="0.25">
      <c r="B782" s="4"/>
    </row>
    <row r="783" spans="2:2" ht="15.75" x14ac:dyDescent="0.25">
      <c r="B783" s="4"/>
    </row>
    <row r="784" spans="2:2" ht="15.75" x14ac:dyDescent="0.25">
      <c r="B784" s="4"/>
    </row>
    <row r="785" spans="2:2" ht="15.75" x14ac:dyDescent="0.25">
      <c r="B785" s="4"/>
    </row>
    <row r="786" spans="2:2" ht="15.75" x14ac:dyDescent="0.25">
      <c r="B786" s="4"/>
    </row>
    <row r="787" spans="2:2" ht="15.75" x14ac:dyDescent="0.25">
      <c r="B787" s="4"/>
    </row>
    <row r="788" spans="2:2" ht="15.75" x14ac:dyDescent="0.25">
      <c r="B788" s="4"/>
    </row>
    <row r="789" spans="2:2" ht="15.75" x14ac:dyDescent="0.25">
      <c r="B789" s="4"/>
    </row>
    <row r="790" spans="2:2" ht="15.75" x14ac:dyDescent="0.25">
      <c r="B790" s="4"/>
    </row>
    <row r="791" spans="2:2" ht="15.75" x14ac:dyDescent="0.25">
      <c r="B791" s="4"/>
    </row>
    <row r="792" spans="2:2" ht="15.75" x14ac:dyDescent="0.25">
      <c r="B792" s="4"/>
    </row>
    <row r="793" spans="2:2" ht="15.75" x14ac:dyDescent="0.25">
      <c r="B793" s="4"/>
    </row>
    <row r="794" spans="2:2" ht="15.75" x14ac:dyDescent="0.25">
      <c r="B794" s="4"/>
    </row>
    <row r="795" spans="2:2" ht="15.75" x14ac:dyDescent="0.25">
      <c r="B795" s="4"/>
    </row>
    <row r="796" spans="2:2" ht="15.75" x14ac:dyDescent="0.25">
      <c r="B796" s="4"/>
    </row>
    <row r="797" spans="2:2" ht="15.75" x14ac:dyDescent="0.25">
      <c r="B797" s="4"/>
    </row>
    <row r="798" spans="2:2" ht="15.75" x14ac:dyDescent="0.25">
      <c r="B798" s="4"/>
    </row>
    <row r="799" spans="2:2" ht="15.75" x14ac:dyDescent="0.25">
      <c r="B799" s="4"/>
    </row>
    <row r="800" spans="2:2" ht="15.75" x14ac:dyDescent="0.25">
      <c r="B800" s="4"/>
    </row>
    <row r="801" spans="2:2" ht="15.75" x14ac:dyDescent="0.25">
      <c r="B801" s="4"/>
    </row>
    <row r="802" spans="2:2" ht="15.75" x14ac:dyDescent="0.25">
      <c r="B802" s="4"/>
    </row>
    <row r="803" spans="2:2" ht="15.75" x14ac:dyDescent="0.25">
      <c r="B803" s="4"/>
    </row>
    <row r="804" spans="2:2" ht="15.75" x14ac:dyDescent="0.25">
      <c r="B804" s="4"/>
    </row>
    <row r="805" spans="2:2" ht="15.75" x14ac:dyDescent="0.25">
      <c r="B805" s="4"/>
    </row>
    <row r="806" spans="2:2" ht="15.75" x14ac:dyDescent="0.25">
      <c r="B806" s="4"/>
    </row>
    <row r="807" spans="2:2" ht="15.75" x14ac:dyDescent="0.25">
      <c r="B807" s="4"/>
    </row>
    <row r="808" spans="2:2" ht="15.75" x14ac:dyDescent="0.25">
      <c r="B808" s="4"/>
    </row>
    <row r="809" spans="2:2" ht="15.75" x14ac:dyDescent="0.25">
      <c r="B809" s="4"/>
    </row>
    <row r="810" spans="2:2" ht="15.75" x14ac:dyDescent="0.25">
      <c r="B810" s="4"/>
    </row>
    <row r="811" spans="2:2" ht="15.75" x14ac:dyDescent="0.25">
      <c r="B811" s="4"/>
    </row>
    <row r="812" spans="2:2" ht="15.75" x14ac:dyDescent="0.25">
      <c r="B812" s="4"/>
    </row>
    <row r="813" spans="2:2" ht="15.75" x14ac:dyDescent="0.25">
      <c r="B813" s="4"/>
    </row>
    <row r="814" spans="2:2" ht="15.75" x14ac:dyDescent="0.25">
      <c r="B814" s="4"/>
    </row>
    <row r="815" spans="2:2" ht="15.75" x14ac:dyDescent="0.25">
      <c r="B815" s="4"/>
    </row>
    <row r="816" spans="2:2" ht="15.75" x14ac:dyDescent="0.25">
      <c r="B816" s="4"/>
    </row>
    <row r="817" spans="2:2" ht="15.75" x14ac:dyDescent="0.25">
      <c r="B817" s="4"/>
    </row>
    <row r="818" spans="2:2" ht="15.75" x14ac:dyDescent="0.25">
      <c r="B818" s="4"/>
    </row>
    <row r="819" spans="2:2" ht="15.75" x14ac:dyDescent="0.25">
      <c r="B819" s="4"/>
    </row>
    <row r="820" spans="2:2" ht="15.75" x14ac:dyDescent="0.25">
      <c r="B820" s="4"/>
    </row>
    <row r="821" spans="2:2" ht="15.75" x14ac:dyDescent="0.25">
      <c r="B821" s="4"/>
    </row>
    <row r="822" spans="2:2" ht="15.75" x14ac:dyDescent="0.25">
      <c r="B822" s="4"/>
    </row>
    <row r="823" spans="2:2" ht="15.75" x14ac:dyDescent="0.25">
      <c r="B823" s="4"/>
    </row>
    <row r="824" spans="2:2" ht="15.75" x14ac:dyDescent="0.25">
      <c r="B824" s="4"/>
    </row>
    <row r="825" spans="2:2" ht="15.75" x14ac:dyDescent="0.25">
      <c r="B825" s="4"/>
    </row>
    <row r="826" spans="2:2" ht="15.75" x14ac:dyDescent="0.25">
      <c r="B826" s="4"/>
    </row>
    <row r="827" spans="2:2" ht="15.75" x14ac:dyDescent="0.25">
      <c r="B827" s="4"/>
    </row>
    <row r="828" spans="2:2" ht="15.75" x14ac:dyDescent="0.25">
      <c r="B828" s="4"/>
    </row>
    <row r="829" spans="2:2" ht="15.75" x14ac:dyDescent="0.25">
      <c r="B829" s="4"/>
    </row>
    <row r="830" spans="2:2" ht="15.75" x14ac:dyDescent="0.25">
      <c r="B830" s="4"/>
    </row>
    <row r="831" spans="2:2" ht="15.75" x14ac:dyDescent="0.25">
      <c r="B831" s="4"/>
    </row>
    <row r="832" spans="2:2" ht="15.75" x14ac:dyDescent="0.25">
      <c r="B832" s="4"/>
    </row>
    <row r="833" spans="2:2" ht="15.75" x14ac:dyDescent="0.25">
      <c r="B833" s="4"/>
    </row>
    <row r="834" spans="2:2" ht="15.75" x14ac:dyDescent="0.25">
      <c r="B834" s="4"/>
    </row>
    <row r="835" spans="2:2" ht="15.75" x14ac:dyDescent="0.25">
      <c r="B835" s="4"/>
    </row>
    <row r="836" spans="2:2" ht="15.75" x14ac:dyDescent="0.25">
      <c r="B836" s="4"/>
    </row>
    <row r="837" spans="2:2" ht="15.75" x14ac:dyDescent="0.25">
      <c r="B837" s="4"/>
    </row>
    <row r="838" spans="2:2" ht="15.75" x14ac:dyDescent="0.25">
      <c r="B838" s="4"/>
    </row>
    <row r="839" spans="2:2" ht="15.75" x14ac:dyDescent="0.25">
      <c r="B839" s="4"/>
    </row>
    <row r="840" spans="2:2" ht="15.75" x14ac:dyDescent="0.25">
      <c r="B840" s="4"/>
    </row>
    <row r="841" spans="2:2" ht="15.75" x14ac:dyDescent="0.25">
      <c r="B841" s="4"/>
    </row>
    <row r="842" spans="2:2" ht="15.75" x14ac:dyDescent="0.25">
      <c r="B842" s="4"/>
    </row>
    <row r="843" spans="2:2" ht="15.75" x14ac:dyDescent="0.25">
      <c r="B843" s="4"/>
    </row>
    <row r="844" spans="2:2" ht="15.75" x14ac:dyDescent="0.25">
      <c r="B844" s="4"/>
    </row>
    <row r="845" spans="2:2" ht="15.75" x14ac:dyDescent="0.25">
      <c r="B845" s="4"/>
    </row>
    <row r="846" spans="2:2" ht="15.75" x14ac:dyDescent="0.25">
      <c r="B846" s="4"/>
    </row>
    <row r="847" spans="2:2" ht="15.75" x14ac:dyDescent="0.25">
      <c r="B847" s="4"/>
    </row>
    <row r="848" spans="2:2" ht="15.75" x14ac:dyDescent="0.25">
      <c r="B848" s="4"/>
    </row>
    <row r="849" spans="2:2" ht="15.75" x14ac:dyDescent="0.25">
      <c r="B849" s="4"/>
    </row>
    <row r="850" spans="2:2" ht="15.75" x14ac:dyDescent="0.25">
      <c r="B850" s="4"/>
    </row>
    <row r="851" spans="2:2" ht="15.75" x14ac:dyDescent="0.25">
      <c r="B851" s="4"/>
    </row>
    <row r="852" spans="2:2" ht="15.75" x14ac:dyDescent="0.25">
      <c r="B852" s="4"/>
    </row>
    <row r="853" spans="2:2" ht="15.75" x14ac:dyDescent="0.25">
      <c r="B853" s="4"/>
    </row>
    <row r="854" spans="2:2" ht="15.75" x14ac:dyDescent="0.25">
      <c r="B854" s="4"/>
    </row>
    <row r="855" spans="2:2" ht="15.75" x14ac:dyDescent="0.25">
      <c r="B855" s="4"/>
    </row>
    <row r="856" spans="2:2" ht="15.75" x14ac:dyDescent="0.25">
      <c r="B856" s="4"/>
    </row>
    <row r="857" spans="2:2" ht="15.75" x14ac:dyDescent="0.25">
      <c r="B857" s="4"/>
    </row>
    <row r="858" spans="2:2" ht="15.75" x14ac:dyDescent="0.25">
      <c r="B858" s="4"/>
    </row>
    <row r="859" spans="2:2" ht="15.75" x14ac:dyDescent="0.25">
      <c r="B859" s="4"/>
    </row>
    <row r="860" spans="2:2" ht="15.75" x14ac:dyDescent="0.25">
      <c r="B860" s="4"/>
    </row>
    <row r="861" spans="2:2" ht="15.75" x14ac:dyDescent="0.25">
      <c r="B861" s="4"/>
    </row>
    <row r="862" spans="2:2" ht="15.75" x14ac:dyDescent="0.25">
      <c r="B862" s="4"/>
    </row>
    <row r="863" spans="2:2" ht="15.75" x14ac:dyDescent="0.25">
      <c r="B863" s="4"/>
    </row>
    <row r="864" spans="2:2" ht="15.75" x14ac:dyDescent="0.25">
      <c r="B864" s="4"/>
    </row>
    <row r="865" spans="2:2" ht="15.75" x14ac:dyDescent="0.25">
      <c r="B865" s="4"/>
    </row>
    <row r="866" spans="2:2" ht="15.75" x14ac:dyDescent="0.25">
      <c r="B866" s="4"/>
    </row>
    <row r="867" spans="2:2" ht="15.75" x14ac:dyDescent="0.25">
      <c r="B867" s="4"/>
    </row>
    <row r="868" spans="2:2" ht="15.75" x14ac:dyDescent="0.25">
      <c r="B868" s="4"/>
    </row>
    <row r="869" spans="2:2" ht="15.75" x14ac:dyDescent="0.25">
      <c r="B869" s="4"/>
    </row>
    <row r="870" spans="2:2" ht="15.75" x14ac:dyDescent="0.25">
      <c r="B870" s="4"/>
    </row>
    <row r="871" spans="2:2" ht="15.75" x14ac:dyDescent="0.25">
      <c r="B871" s="4"/>
    </row>
    <row r="872" spans="2:2" ht="15.75" x14ac:dyDescent="0.25">
      <c r="B872" s="4"/>
    </row>
    <row r="873" spans="2:2" ht="15.75" x14ac:dyDescent="0.25">
      <c r="B873" s="4"/>
    </row>
    <row r="874" spans="2:2" ht="15.75" x14ac:dyDescent="0.25">
      <c r="B874" s="4"/>
    </row>
    <row r="875" spans="2:2" ht="15.75" x14ac:dyDescent="0.25">
      <c r="B875" s="4"/>
    </row>
    <row r="876" spans="2:2" ht="15.75" x14ac:dyDescent="0.25">
      <c r="B876" s="4"/>
    </row>
    <row r="877" spans="2:2" ht="15.75" x14ac:dyDescent="0.25">
      <c r="B877" s="4"/>
    </row>
    <row r="878" spans="2:2" ht="15.75" x14ac:dyDescent="0.25">
      <c r="B878" s="4"/>
    </row>
    <row r="879" spans="2:2" ht="15.75" x14ac:dyDescent="0.25">
      <c r="B879" s="4"/>
    </row>
    <row r="880" spans="2:2" ht="15.75" x14ac:dyDescent="0.25">
      <c r="B880" s="4"/>
    </row>
    <row r="881" spans="2:2" ht="15.75" x14ac:dyDescent="0.25">
      <c r="B881" s="4"/>
    </row>
    <row r="882" spans="2:2" ht="15.75" x14ac:dyDescent="0.25">
      <c r="B882" s="4"/>
    </row>
    <row r="883" spans="2:2" ht="15.75" x14ac:dyDescent="0.25">
      <c r="B883" s="4"/>
    </row>
    <row r="884" spans="2:2" ht="15.75" x14ac:dyDescent="0.25">
      <c r="B884" s="4"/>
    </row>
    <row r="885" spans="2:2" ht="15.75" x14ac:dyDescent="0.25">
      <c r="B885" s="4"/>
    </row>
    <row r="886" spans="2:2" ht="15.75" x14ac:dyDescent="0.25">
      <c r="B886" s="4"/>
    </row>
    <row r="887" spans="2:2" ht="15.75" x14ac:dyDescent="0.25">
      <c r="B887" s="4"/>
    </row>
    <row r="888" spans="2:2" ht="15.75" x14ac:dyDescent="0.25">
      <c r="B888" s="4"/>
    </row>
    <row r="889" spans="2:2" ht="15.75" x14ac:dyDescent="0.25">
      <c r="B889" s="4"/>
    </row>
    <row r="890" spans="2:2" ht="15.75" x14ac:dyDescent="0.25">
      <c r="B890" s="4"/>
    </row>
    <row r="891" spans="2:2" ht="15.75" x14ac:dyDescent="0.25">
      <c r="B891" s="4"/>
    </row>
    <row r="892" spans="2:2" ht="15.75" x14ac:dyDescent="0.25">
      <c r="B892" s="4"/>
    </row>
    <row r="893" spans="2:2" ht="15.75" x14ac:dyDescent="0.25">
      <c r="B893" s="4"/>
    </row>
    <row r="894" spans="2:2" ht="15.75" x14ac:dyDescent="0.25">
      <c r="B894" s="4"/>
    </row>
    <row r="895" spans="2:2" ht="15.75" x14ac:dyDescent="0.25">
      <c r="B895" s="4"/>
    </row>
    <row r="896" spans="2:2" ht="15.75" x14ac:dyDescent="0.25">
      <c r="B896" s="4"/>
    </row>
    <row r="897" spans="2:2" ht="15.75" x14ac:dyDescent="0.25">
      <c r="B897" s="4"/>
    </row>
    <row r="898" spans="2:2" ht="15.75" x14ac:dyDescent="0.25">
      <c r="B898" s="4"/>
    </row>
    <row r="899" spans="2:2" ht="15.75" x14ac:dyDescent="0.25">
      <c r="B899" s="4"/>
    </row>
    <row r="900" spans="2:2" ht="15.75" x14ac:dyDescent="0.25">
      <c r="B900" s="4"/>
    </row>
    <row r="901" spans="2:2" ht="15.75" x14ac:dyDescent="0.25">
      <c r="B901" s="4"/>
    </row>
    <row r="902" spans="2:2" ht="15.75" x14ac:dyDescent="0.25">
      <c r="B902" s="4"/>
    </row>
    <row r="903" spans="2:2" ht="15.75" x14ac:dyDescent="0.25">
      <c r="B903" s="4"/>
    </row>
    <row r="904" spans="2:2" ht="15.75" x14ac:dyDescent="0.25">
      <c r="B904" s="4"/>
    </row>
    <row r="905" spans="2:2" ht="15.75" x14ac:dyDescent="0.25">
      <c r="B905" s="4"/>
    </row>
    <row r="906" spans="2:2" ht="15.75" x14ac:dyDescent="0.25">
      <c r="B906" s="4"/>
    </row>
    <row r="907" spans="2:2" ht="15.75" x14ac:dyDescent="0.25">
      <c r="B907" s="4"/>
    </row>
    <row r="908" spans="2:2" ht="15.75" x14ac:dyDescent="0.25">
      <c r="B908" s="4"/>
    </row>
    <row r="909" spans="2:2" ht="15.75" x14ac:dyDescent="0.25">
      <c r="B909" s="4"/>
    </row>
    <row r="910" spans="2:2" ht="15.75" x14ac:dyDescent="0.25">
      <c r="B910" s="4"/>
    </row>
    <row r="911" spans="2:2" ht="15.75" x14ac:dyDescent="0.25">
      <c r="B911" s="4"/>
    </row>
    <row r="912" spans="2:2" ht="15.75" x14ac:dyDescent="0.25">
      <c r="B912" s="4"/>
    </row>
    <row r="913" spans="2:2" ht="15.75" x14ac:dyDescent="0.25">
      <c r="B913" s="4"/>
    </row>
    <row r="914" spans="2:2" ht="15.75" x14ac:dyDescent="0.25">
      <c r="B914" s="4"/>
    </row>
    <row r="915" spans="2:2" ht="15.75" x14ac:dyDescent="0.25">
      <c r="B915" s="4"/>
    </row>
    <row r="916" spans="2:2" ht="15.75" x14ac:dyDescent="0.25">
      <c r="B916" s="4"/>
    </row>
    <row r="917" spans="2:2" ht="15.75" x14ac:dyDescent="0.25">
      <c r="B917" s="4"/>
    </row>
    <row r="918" spans="2:2" ht="15.75" x14ac:dyDescent="0.25">
      <c r="B918" s="4"/>
    </row>
    <row r="919" spans="2:2" ht="15.75" x14ac:dyDescent="0.25">
      <c r="B919" s="4"/>
    </row>
    <row r="920" spans="2:2" ht="15.75" x14ac:dyDescent="0.25">
      <c r="B920" s="4"/>
    </row>
    <row r="921" spans="2:2" ht="15.75" x14ac:dyDescent="0.25">
      <c r="B921" s="4"/>
    </row>
    <row r="922" spans="2:2" ht="15.75" x14ac:dyDescent="0.25">
      <c r="B922" s="4"/>
    </row>
    <row r="923" spans="2:2" ht="15.75" x14ac:dyDescent="0.25">
      <c r="B923" s="4"/>
    </row>
    <row r="924" spans="2:2" ht="15.75" x14ac:dyDescent="0.25">
      <c r="B924" s="4"/>
    </row>
    <row r="925" spans="2:2" ht="15.75" x14ac:dyDescent="0.25">
      <c r="B925" s="4"/>
    </row>
    <row r="926" spans="2:2" ht="15.75" x14ac:dyDescent="0.25">
      <c r="B926" s="4"/>
    </row>
    <row r="927" spans="2:2" ht="15.75" x14ac:dyDescent="0.25">
      <c r="B927" s="4"/>
    </row>
    <row r="928" spans="2:2" ht="15.75" x14ac:dyDescent="0.25">
      <c r="B928" s="4"/>
    </row>
    <row r="929" spans="2:2" ht="15.75" x14ac:dyDescent="0.25">
      <c r="B929" s="4"/>
    </row>
    <row r="930" spans="2:2" ht="15.75" x14ac:dyDescent="0.25">
      <c r="B930" s="4"/>
    </row>
    <row r="931" spans="2:2" ht="15.75" x14ac:dyDescent="0.25">
      <c r="B931" s="4"/>
    </row>
    <row r="932" spans="2:2" ht="15.75" x14ac:dyDescent="0.25">
      <c r="B932" s="4"/>
    </row>
    <row r="933" spans="2:2" ht="15.75" x14ac:dyDescent="0.25">
      <c r="B933" s="4"/>
    </row>
    <row r="934" spans="2:2" ht="15.75" x14ac:dyDescent="0.25">
      <c r="B934" s="4"/>
    </row>
    <row r="935" spans="2:2" ht="15.75" x14ac:dyDescent="0.25">
      <c r="B935" s="4"/>
    </row>
    <row r="936" spans="2:2" ht="15.75" x14ac:dyDescent="0.25">
      <c r="B936" s="4"/>
    </row>
    <row r="937" spans="2:2" ht="15.75" x14ac:dyDescent="0.25">
      <c r="B937" s="4"/>
    </row>
    <row r="938" spans="2:2" ht="15.75" x14ac:dyDescent="0.25">
      <c r="B938" s="4"/>
    </row>
    <row r="939" spans="2:2" ht="15.75" x14ac:dyDescent="0.25">
      <c r="B939" s="4"/>
    </row>
    <row r="940" spans="2:2" ht="15.75" x14ac:dyDescent="0.25">
      <c r="B940" s="4"/>
    </row>
    <row r="941" spans="2:2" ht="15.75" x14ac:dyDescent="0.25">
      <c r="B941" s="4"/>
    </row>
    <row r="942" spans="2:2" ht="15.75" x14ac:dyDescent="0.25">
      <c r="B942" s="4"/>
    </row>
    <row r="943" spans="2:2" ht="15.75" x14ac:dyDescent="0.25">
      <c r="B943" s="4"/>
    </row>
    <row r="944" spans="2:2" ht="15.75" x14ac:dyDescent="0.25">
      <c r="B944" s="4"/>
    </row>
    <row r="945" spans="2:2" ht="15.75" x14ac:dyDescent="0.25">
      <c r="B945" s="4"/>
    </row>
    <row r="946" spans="2:2" ht="15.75" x14ac:dyDescent="0.25">
      <c r="B946" s="4"/>
    </row>
    <row r="947" spans="2:2" ht="15.75" x14ac:dyDescent="0.25">
      <c r="B947" s="4"/>
    </row>
    <row r="948" spans="2:2" ht="15.75" x14ac:dyDescent="0.25">
      <c r="B948" s="4"/>
    </row>
    <row r="949" spans="2:2" ht="15.75" x14ac:dyDescent="0.25">
      <c r="B949" s="4"/>
    </row>
    <row r="950" spans="2:2" ht="15.75" x14ac:dyDescent="0.25">
      <c r="B950" s="4"/>
    </row>
    <row r="951" spans="2:2" ht="15.75" x14ac:dyDescent="0.25">
      <c r="B951" s="4"/>
    </row>
    <row r="952" spans="2:2" ht="15.75" x14ac:dyDescent="0.25">
      <c r="B952" s="4"/>
    </row>
    <row r="953" spans="2:2" ht="15.75" x14ac:dyDescent="0.25">
      <c r="B953" s="4"/>
    </row>
    <row r="954" spans="2:2" ht="15.75" x14ac:dyDescent="0.25">
      <c r="B954" s="4"/>
    </row>
    <row r="955" spans="2:2" ht="15.75" x14ac:dyDescent="0.25">
      <c r="B955" s="4"/>
    </row>
    <row r="956" spans="2:2" ht="15.75" x14ac:dyDescent="0.25">
      <c r="B956" s="4"/>
    </row>
    <row r="957" spans="2:2" ht="15.75" x14ac:dyDescent="0.25">
      <c r="B957" s="4"/>
    </row>
    <row r="958" spans="2:2" ht="15.75" x14ac:dyDescent="0.25">
      <c r="B958" s="4"/>
    </row>
    <row r="959" spans="2:2" ht="15.75" x14ac:dyDescent="0.25">
      <c r="B959" s="4"/>
    </row>
    <row r="960" spans="2:2" ht="15.75" x14ac:dyDescent="0.25">
      <c r="B960" s="4"/>
    </row>
    <row r="961" spans="2:2" ht="15.75" x14ac:dyDescent="0.25">
      <c r="B961" s="4"/>
    </row>
    <row r="962" spans="2:2" ht="15.75" x14ac:dyDescent="0.25">
      <c r="B962" s="4"/>
    </row>
    <row r="963" spans="2:2" ht="15.75" x14ac:dyDescent="0.25">
      <c r="B963" s="4"/>
    </row>
    <row r="964" spans="2:2" ht="15.75" x14ac:dyDescent="0.25">
      <c r="B964" s="4"/>
    </row>
    <row r="965" spans="2:2" ht="15.75" x14ac:dyDescent="0.25">
      <c r="B965" s="4"/>
    </row>
    <row r="966" spans="2:2" ht="15.75" x14ac:dyDescent="0.25">
      <c r="B966" s="4"/>
    </row>
    <row r="967" spans="2:2" ht="15.75" x14ac:dyDescent="0.25">
      <c r="B967" s="4"/>
    </row>
    <row r="968" spans="2:2" ht="15.75" x14ac:dyDescent="0.25">
      <c r="B968" s="4"/>
    </row>
    <row r="969" spans="2:2" ht="15.75" x14ac:dyDescent="0.25">
      <c r="B969" s="4"/>
    </row>
    <row r="970" spans="2:2" ht="15.75" x14ac:dyDescent="0.25">
      <c r="B970" s="4"/>
    </row>
    <row r="971" spans="2:2" ht="15.75" x14ac:dyDescent="0.25">
      <c r="B971" s="4"/>
    </row>
    <row r="972" spans="2:2" ht="15.75" x14ac:dyDescent="0.25">
      <c r="B972" s="4"/>
    </row>
    <row r="973" spans="2:2" ht="15.75" x14ac:dyDescent="0.25">
      <c r="B973" s="4"/>
    </row>
    <row r="974" spans="2:2" ht="15.75" x14ac:dyDescent="0.25">
      <c r="B974" s="4"/>
    </row>
    <row r="975" spans="2:2" ht="15.75" x14ac:dyDescent="0.25">
      <c r="B975" s="4"/>
    </row>
    <row r="976" spans="2:2" ht="15.75" x14ac:dyDescent="0.25">
      <c r="B976" s="4"/>
    </row>
    <row r="977" spans="2:2" ht="15.75" x14ac:dyDescent="0.25">
      <c r="B977" s="4"/>
    </row>
    <row r="978" spans="2:2" ht="15.75" x14ac:dyDescent="0.25">
      <c r="B978" s="4"/>
    </row>
    <row r="979" spans="2:2" ht="15.75" x14ac:dyDescent="0.25">
      <c r="B979" s="4"/>
    </row>
    <row r="980" spans="2:2" ht="15.75" x14ac:dyDescent="0.25">
      <c r="B980" s="4"/>
    </row>
    <row r="981" spans="2:2" ht="15.75" x14ac:dyDescent="0.25">
      <c r="B981" s="4"/>
    </row>
    <row r="982" spans="2:2" ht="15.75" x14ac:dyDescent="0.25">
      <c r="B982" s="4"/>
    </row>
    <row r="983" spans="2:2" ht="15.75" x14ac:dyDescent="0.25">
      <c r="B983" s="4"/>
    </row>
    <row r="984" spans="2:2" ht="15.75" x14ac:dyDescent="0.25">
      <c r="B984" s="4"/>
    </row>
    <row r="985" spans="2:2" ht="15.75" x14ac:dyDescent="0.25">
      <c r="B985" s="4"/>
    </row>
    <row r="986" spans="2:2" ht="15.75" x14ac:dyDescent="0.25">
      <c r="B986" s="4"/>
    </row>
    <row r="987" spans="2:2" ht="15.75" x14ac:dyDescent="0.25">
      <c r="B987" s="4"/>
    </row>
    <row r="988" spans="2:2" ht="15.75" x14ac:dyDescent="0.25">
      <c r="B988" s="4"/>
    </row>
    <row r="989" spans="2:2" ht="15.75" x14ac:dyDescent="0.25">
      <c r="B989" s="4"/>
    </row>
    <row r="990" spans="2:2" ht="15.75" x14ac:dyDescent="0.25">
      <c r="B990" s="4"/>
    </row>
    <row r="991" spans="2:2" ht="15.75" x14ac:dyDescent="0.25">
      <c r="B991" s="4"/>
    </row>
    <row r="992" spans="2:2" ht="15.75" x14ac:dyDescent="0.25">
      <c r="B992" s="4"/>
    </row>
    <row r="993" spans="2:2" ht="15.75" x14ac:dyDescent="0.25">
      <c r="B993" s="4"/>
    </row>
    <row r="994" spans="2:2" ht="15.75" x14ac:dyDescent="0.25">
      <c r="B994" s="4"/>
    </row>
    <row r="995" spans="2:2" ht="15.75" x14ac:dyDescent="0.25">
      <c r="B995" s="4"/>
    </row>
    <row r="996" spans="2:2" ht="15.75" x14ac:dyDescent="0.25">
      <c r="B996" s="4"/>
    </row>
    <row r="997" spans="2:2" ht="15.75" x14ac:dyDescent="0.25">
      <c r="B997" s="4"/>
    </row>
    <row r="998" spans="2:2" ht="15.75" x14ac:dyDescent="0.25">
      <c r="B998" s="4"/>
    </row>
    <row r="999" spans="2:2" ht="15.75" x14ac:dyDescent="0.25">
      <c r="B999" s="4"/>
    </row>
    <row r="1000" spans="2:2" ht="15.75" x14ac:dyDescent="0.25">
      <c r="B1000" s="4"/>
    </row>
    <row r="1001" spans="2:2" ht="15.75" x14ac:dyDescent="0.25">
      <c r="B1001" s="4"/>
    </row>
  </sheetData>
  <mergeCells count="2">
    <mergeCell ref="A2:C2"/>
    <mergeCell ref="A4:A31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workbookViewId="0">
      <selection activeCell="C3" sqref="C3"/>
    </sheetView>
  </sheetViews>
  <sheetFormatPr defaultColWidth="11.25" defaultRowHeight="15" customHeight="1" x14ac:dyDescent="0.25"/>
  <cols>
    <col min="2" max="2" width="23.625" customWidth="1"/>
    <col min="3" max="3" width="44" customWidth="1"/>
    <col min="4" max="4" width="62.75" customWidth="1"/>
  </cols>
  <sheetData>
    <row r="1" spans="1:4" ht="31.15" customHeight="1" x14ac:dyDescent="0.25"/>
    <row r="2" spans="1:4" ht="20.25" x14ac:dyDescent="0.3">
      <c r="A2" s="44" t="s">
        <v>0</v>
      </c>
      <c r="B2" s="45"/>
      <c r="C2" s="46"/>
      <c r="D2" s="12"/>
    </row>
    <row r="3" spans="1:4" ht="31.5" x14ac:dyDescent="0.25">
      <c r="A3" s="9" t="s">
        <v>1</v>
      </c>
      <c r="B3" s="10" t="s">
        <v>2</v>
      </c>
      <c r="C3" s="60" t="s">
        <v>4875</v>
      </c>
      <c r="D3" s="14" t="s">
        <v>4547</v>
      </c>
    </row>
    <row r="4" spans="1:4" ht="15.75" x14ac:dyDescent="0.25">
      <c r="A4" s="47" t="s">
        <v>4179</v>
      </c>
      <c r="B4" s="11">
        <v>904210000102</v>
      </c>
      <c r="C4" s="15" t="s">
        <v>4180</v>
      </c>
      <c r="D4" s="15" t="s">
        <v>4545</v>
      </c>
    </row>
    <row r="5" spans="1:4" ht="15.75" x14ac:dyDescent="0.25">
      <c r="A5" s="48"/>
      <c r="B5" s="11">
        <v>904210000103</v>
      </c>
      <c r="C5" s="15" t="s">
        <v>4181</v>
      </c>
      <c r="D5" s="15" t="s">
        <v>4546</v>
      </c>
    </row>
    <row r="6" spans="1:4" ht="15.75" x14ac:dyDescent="0.25">
      <c r="A6" s="48"/>
      <c r="B6" s="11">
        <v>905100000999</v>
      </c>
      <c r="C6" s="15" t="s">
        <v>4182</v>
      </c>
      <c r="D6" s="15" t="str">
        <f ca="1">IFERROR(__xludf.DUMMYFUNCTION("GOOGLETRANSLATE(C5,""zh"",""vi"")"),"Hạt vani chưa xay")</f>
        <v>Hạt vani chưa xay</v>
      </c>
    </row>
    <row r="7" spans="1:4" ht="15.75" x14ac:dyDescent="0.25">
      <c r="A7" s="48"/>
      <c r="B7" s="11">
        <v>906110000999</v>
      </c>
      <c r="C7" s="15" t="s">
        <v>4183</v>
      </c>
      <c r="D7" s="15" t="str">
        <f ca="1">IFERROR(__xludf.DUMMYFUNCTION("GOOGLETRANSLATE(C6,""zh"",""vi"")"),"Quế Ceylon chưa xay")</f>
        <v>Quế Ceylon chưa xay</v>
      </c>
    </row>
    <row r="8" spans="1:4" ht="31.5" x14ac:dyDescent="0.25">
      <c r="A8" s="48"/>
      <c r="B8" s="11">
        <v>908210010999</v>
      </c>
      <c r="C8" s="15" t="s">
        <v>4184</v>
      </c>
      <c r="D8" s="15" t="str">
        <f ca="1">IFERROR(__xludf.DUMMYFUNCTION("GOOGLETRANSLATE(C7,""zh"",""vi"")"),"Vỏ nhục đậu khấu dại quý hiếm chưa xay (không bao gồm nhục đậu khấu trồng trọt)")</f>
        <v>Vỏ nhục đậu khấu dại quý hiếm chưa xay (không bao gồm nhục đậu khấu trồng trọt)</v>
      </c>
    </row>
    <row r="9" spans="1:4" ht="15.75" x14ac:dyDescent="0.25">
      <c r="A9" s="48"/>
      <c r="B9" s="11">
        <v>908210090999</v>
      </c>
      <c r="C9" s="15" t="s">
        <v>4185</v>
      </c>
      <c r="D9" s="15" t="str">
        <f ca="1">IFERROR(__xludf.DUMMYFUNCTION("GOOGLETRANSLATE(C8,""zh"",""vi"")"),"Các loại vỏ nhục đậu khấu chưa xay khác")</f>
        <v>Các loại vỏ nhục đậu khấu chưa xay khác</v>
      </c>
    </row>
    <row r="10" spans="1:4" ht="31.5" x14ac:dyDescent="0.25">
      <c r="A10" s="48"/>
      <c r="B10" s="11">
        <v>908310010102</v>
      </c>
      <c r="C10" s="15" t="s">
        <v>4186</v>
      </c>
      <c r="D10" s="15" t="str">
        <f ca="1">IFERROR(__xludf.DUMMYFUNCTION("GOOGLETRANSLATE(C9,""zh"",""vi"")"),"Thảo quả dại quý hiếm chưa xay (không bao gồm các giống trồng trọt) (gia vị)")</f>
        <v>Thảo quả dại quý hiếm chưa xay (không bao gồm các giống trồng trọt) (gia vị)</v>
      </c>
    </row>
    <row r="11" spans="1:4" ht="15.75" x14ac:dyDescent="0.25">
      <c r="A11" s="48"/>
      <c r="B11" s="11">
        <v>908310090102</v>
      </c>
      <c r="C11" s="15" t="s">
        <v>4187</v>
      </c>
      <c r="D11" s="15" t="str">
        <f ca="1">IFERROR(__xludf.DUMMYFUNCTION("GOOGLETRANSLATE(C10,""zh"",""vi"")"),"Các loại thảo quả (gia vị) chưa xay khác")</f>
        <v>Các loại thảo quả (gia vị) chưa xay khác</v>
      </c>
    </row>
    <row r="12" spans="1:4" ht="15.75" x14ac:dyDescent="0.25">
      <c r="A12" s="48"/>
      <c r="B12" s="11">
        <v>909210090999</v>
      </c>
      <c r="C12" s="15" t="s">
        <v>4188</v>
      </c>
      <c r="D12" s="15" t="str">
        <f ca="1">IFERROR(__xludf.DUMMYFUNCTION("GOOGLETRANSLATE(C11,""zh"",""vi"")"),"Các hạt rau mùi khác chưa nghiền nát")</f>
        <v>Các hạt rau mùi khác chưa nghiền nát</v>
      </c>
    </row>
    <row r="13" spans="1:4" ht="15.75" x14ac:dyDescent="0.25">
      <c r="A13" s="48"/>
      <c r="B13" s="11">
        <v>909310000999</v>
      </c>
      <c r="C13" s="15" t="s">
        <v>4189</v>
      </c>
      <c r="D13" s="15" t="str">
        <f ca="1">IFERROR(__xludf.DUMMYFUNCTION("GOOGLETRANSLATE(C12,""zh"",""vi"")"),"Lá trà chưa xay")</f>
        <v>Lá trà chưa xay</v>
      </c>
    </row>
    <row r="14" spans="1:4" ht="15.75" x14ac:dyDescent="0.25">
      <c r="A14" s="48"/>
      <c r="B14" s="11">
        <v>909619010103</v>
      </c>
      <c r="C14" s="15" t="s">
        <v>4190</v>
      </c>
      <c r="D14" s="15" t="str">
        <f ca="1">IFERROR(__xludf.DUMMYFUNCTION("GOOGLETRANSLATE(C13,""zh"",""vi"")"),"Hạt thì là chưa xay; quả bách xù chưa xay.")</f>
        <v>Hạt thì là chưa xay; quả bách xù chưa xay.</v>
      </c>
    </row>
    <row r="15" spans="1:4" ht="15.75" x14ac:dyDescent="0.25">
      <c r="A15" s="48"/>
      <c r="B15" s="11">
        <v>909619090101</v>
      </c>
      <c r="C15" s="15" t="s">
        <v>4191</v>
      </c>
      <c r="D15" s="15" t="str">
        <f ca="1">IFERROR(__xludf.DUMMYFUNCTION("GOOGLETRANSLATE(C14,""zh"",""vi"")"),"Hạt thì là chưa xay; hạt ngải cứu chưa xay (hạt thì là)")</f>
        <v>Hạt thì là chưa xay; hạt ngải cứu chưa xay (hạt thì là)</v>
      </c>
    </row>
    <row r="16" spans="1:4" ht="15.75" x14ac:dyDescent="0.25">
      <c r="A16" s="48"/>
      <c r="B16" s="11">
        <v>909619090102</v>
      </c>
      <c r="C16" s="15" t="s">
        <v>4192</v>
      </c>
      <c r="D16" s="15" t="str">
        <f ca="1">IFERROR(__xludf.DUMMYFUNCTION("GOOGLETRANSLATE(C15,""zh"",""vi"")"),"Hạt thì là chưa xay; hạt ngải cứu chưa xay (hạt ngải cứu)")</f>
        <v>Hạt thì là chưa xay; hạt ngải cứu chưa xay (hạt ngải cứu)</v>
      </c>
    </row>
    <row r="17" spans="1:4" ht="15.75" x14ac:dyDescent="0.25">
      <c r="A17" s="48"/>
      <c r="B17" s="11">
        <v>910999000101</v>
      </c>
      <c r="C17" s="15" t="s">
        <v>4193</v>
      </c>
      <c r="D17" s="15" t="str">
        <f ca="1">IFERROR(__xludf.DUMMYFUNCTION("GOOGLETRANSLATE(C16,""zh"",""vi"")"),"Các loại gia vị và thảo mộc khác (nước chấm)")</f>
        <v>Các loại gia vị và thảo mộc khác (nước chấm)</v>
      </c>
    </row>
    <row r="18" spans="1:4" ht="15.75" x14ac:dyDescent="0.25">
      <c r="A18" s="48"/>
      <c r="B18" s="11">
        <v>910999000102</v>
      </c>
      <c r="C18" s="15" t="s">
        <v>4194</v>
      </c>
      <c r="D18" s="15" t="str">
        <f ca="1">IFERROR(__xludf.DUMMYFUNCTION("GOOGLETRANSLATE(C17,""zh"",""vi"")"),"Các loại gia vị khác (Oregon)")</f>
        <v>Các loại gia vị khác (Oregon)</v>
      </c>
    </row>
    <row r="19" spans="1:4" ht="15.75" x14ac:dyDescent="0.25">
      <c r="A19" s="48"/>
      <c r="B19" s="11">
        <v>910999000103</v>
      </c>
      <c r="C19" s="15" t="s">
        <v>4195</v>
      </c>
      <c r="D19" s="15" t="str">
        <f ca="1">IFERROR(__xludf.DUMMYFUNCTION("GOOGLETRANSLATE(C18,""zh"",""vi"")"),"Các loại gia vị khác (ngải giấm)")</f>
        <v>Các loại gia vị khác (ngải giấm)</v>
      </c>
    </row>
    <row r="20" spans="1:4" ht="15.75" x14ac:dyDescent="0.25">
      <c r="A20" s="48"/>
      <c r="B20" s="11">
        <v>910999000106</v>
      </c>
      <c r="C20" s="15" t="s">
        <v>4196</v>
      </c>
      <c r="D20" s="15" t="str">
        <f ca="1">IFERROR(__xludf.DUMMYFUNCTION("GOOGLETRANSLATE(C19,""zh"",""vi"")"),"Các loại gia vị (thảo mộc) khác dùng để tạo hương vị.")</f>
        <v>Các loại gia vị (thảo mộc) khác dùng để tạo hương vị.</v>
      </c>
    </row>
    <row r="21" spans="1:4" ht="15.75" x14ac:dyDescent="0.25">
      <c r="A21" s="48"/>
      <c r="B21" s="11">
        <v>910999000108</v>
      </c>
      <c r="C21" s="15" t="s">
        <v>4197</v>
      </c>
      <c r="D21" s="15" t="str">
        <f ca="1">IFERROR(__xludf.DUMMYFUNCTION("GOOGLETRANSLATE(C20,""zh"",""vi"")"),"Các loại hương liệu và gia vị khác (hạt tiêu Jamaica)")</f>
        <v>Các loại hương liệu và gia vị khác (hạt tiêu Jamaica)</v>
      </c>
    </row>
    <row r="22" spans="1:4" ht="15.75" x14ac:dyDescent="0.25">
      <c r="A22" s="48"/>
      <c r="B22" s="11">
        <v>910999000111</v>
      </c>
      <c r="C22" s="15" t="s">
        <v>4198</v>
      </c>
      <c r="D22" s="15" t="str">
        <f ca="1">IFERROR(__xludf.DUMMYFUNCTION("GOOGLETRANSLATE(C21,""zh"",""vi"")"),"Các loại gia vị khác (hạt cần tây)")</f>
        <v>Các loại gia vị khác (hạt cần tây)</v>
      </c>
    </row>
    <row r="23" spans="1:4" ht="15.75" x14ac:dyDescent="0.25">
      <c r="A23" s="48"/>
      <c r="B23" s="11">
        <v>910999000112</v>
      </c>
      <c r="C23" s="15" t="s">
        <v>4199</v>
      </c>
      <c r="D23" s="15" t="str">
        <f ca="1">IFERROR(__xludf.DUMMYFUNCTION("GOOGLETRANSLATE(C22,""zh"",""vi"")"),"Các loại gia vị khác (hạt cỏ cà ri)")</f>
        <v>Các loại gia vị khác (hạt cỏ cà ri)</v>
      </c>
    </row>
    <row r="24" spans="1:4" ht="15.75" x14ac:dyDescent="0.25">
      <c r="A24" s="48"/>
      <c r="B24" s="11">
        <v>910999000114</v>
      </c>
      <c r="C24" s="15" t="s">
        <v>4200</v>
      </c>
      <c r="D24" s="15" t="str">
        <f ca="1">IFERROR(__xludf.DUMMYFUNCTION("GOOGLETRANSLATE(C23,""zh"",""vi"")"),"Các loại gia vị khác (lá nguyệt quế, lá nguyệt quế)")</f>
        <v>Các loại gia vị khác (lá nguyệt quế, lá nguyệt quế)</v>
      </c>
    </row>
    <row r="25" spans="1:4" ht="15.75" x14ac:dyDescent="0.25">
      <c r="A25" s="48"/>
      <c r="B25" s="11">
        <v>910999000115</v>
      </c>
      <c r="C25" s="15" t="s">
        <v>4201</v>
      </c>
      <c r="D25" s="15" t="str">
        <f ca="1">IFERROR(__xludf.DUMMYFUNCTION("GOOGLETRANSLATE(C24,""zh"",""vi"")"),"Các loại hương liệu và gia vị khác (gia vị đa dạng)")</f>
        <v>Các loại hương liệu và gia vị khác (gia vị đa dạng)</v>
      </c>
    </row>
    <row r="26" spans="1:4" ht="15.75" x14ac:dyDescent="0.25">
      <c r="A26" s="48"/>
      <c r="B26" s="11">
        <v>910999000116</v>
      </c>
      <c r="C26" s="15" t="s">
        <v>4202</v>
      </c>
      <c r="D26" s="15" t="str">
        <f ca="1">IFERROR(__xludf.DUMMYFUNCTION("GOOGLETRANSLATE(C25,""zh"",""vi"")"),"Các loại gia vị khác (lá tía tô)")</f>
        <v>Các loại gia vị khác (lá tía tô)</v>
      </c>
    </row>
    <row r="27" spans="1:4" ht="15.75" x14ac:dyDescent="0.25">
      <c r="A27" s="48"/>
      <c r="B27" s="11">
        <v>910999000117</v>
      </c>
      <c r="C27" s="15" t="s">
        <v>4203</v>
      </c>
      <c r="D27" s="15" t="str">
        <f ca="1">IFERROR(__xludf.DUMMYFUNCTION("GOOGLETRANSLATE(C26,""zh"",""vi"")"),"Các loại gia vị khác (kinh giới)")</f>
        <v>Các loại gia vị khác (kinh giới)</v>
      </c>
    </row>
    <row r="28" spans="1:4" ht="15.75" x14ac:dyDescent="0.25">
      <c r="A28" s="48"/>
      <c r="B28" s="11">
        <v>910999000119</v>
      </c>
      <c r="C28" s="15" t="s">
        <v>4204</v>
      </c>
      <c r="D28" s="15" t="str">
        <f ca="1">IFERROR(__xludf.DUMMYFUNCTION("GOOGLETRANSLATE(C27,""zh"",""vi"")"),"Các loại gia vị khác (lá nguyệt quế)")</f>
        <v>Các loại gia vị khác (lá nguyệt quế)</v>
      </c>
    </row>
    <row r="29" spans="1:4" ht="15.75" x14ac:dyDescent="0.25">
      <c r="A29" s="48"/>
      <c r="B29" s="11">
        <v>910999000121</v>
      </c>
      <c r="C29" s="15" t="s">
        <v>4205</v>
      </c>
      <c r="D29" s="15" t="str">
        <f ca="1">IFERROR(__xludf.DUMMYFUNCTION("GOOGLETRANSLATE(C28,""zh"",""vi"")"),"Các loại gia vị khác (lá húng tây)")</f>
        <v>Các loại gia vị khác (lá húng tây)</v>
      </c>
    </row>
    <row r="30" spans="1:4" ht="15.75" x14ac:dyDescent="0.25">
      <c r="A30" s="48"/>
      <c r="B30" s="11">
        <v>910999000122</v>
      </c>
      <c r="C30" s="15" t="s">
        <v>4206</v>
      </c>
      <c r="D30" s="15" t="str">
        <f ca="1">IFERROR(__xludf.DUMMYFUNCTION("GOOGLETRANSLATE(C29,""zh"",""vi"")"),"Các loại gia vị khác (lá kinh giới)")</f>
        <v>Các loại gia vị khác (lá kinh giới)</v>
      </c>
    </row>
    <row r="31" spans="1:4" ht="15.75" x14ac:dyDescent="0.25">
      <c r="A31" s="48"/>
      <c r="B31" s="11">
        <v>910999000123</v>
      </c>
      <c r="C31" s="15" t="s">
        <v>4207</v>
      </c>
      <c r="D31" s="15" t="str">
        <f ca="1">IFERROR(__xludf.DUMMYFUNCTION("GOOGLETRANSLATE(C30,""zh"",""vi"")"),"Các loại gia vị khác (húng quế)")</f>
        <v>Các loại gia vị khác (húng quế)</v>
      </c>
    </row>
    <row r="32" spans="1:4" ht="15.75" x14ac:dyDescent="0.25">
      <c r="A32" s="48"/>
      <c r="B32" s="11">
        <v>910999000215</v>
      </c>
      <c r="C32" s="15" t="s">
        <v>4208</v>
      </c>
      <c r="D32" s="15" t="str">
        <f ca="1">IFERROR(__xludf.DUMMYFUNCTION("GOOGLETRANSLATE(C31,""zh"",""vi"")"),"Các loại gia vị khác (riềng khác)")</f>
        <v>Các loại gia vị khác (riềng khác)</v>
      </c>
    </row>
    <row r="33" spans="1:4" ht="47.25" x14ac:dyDescent="0.25">
      <c r="A33" s="48"/>
      <c r="B33" s="11">
        <v>1211905091101</v>
      </c>
      <c r="C33" s="15" t="s">
        <v>4209</v>
      </c>
      <c r="D33" s="15" t="str">
        <f ca="1">IFERROR(__xludf.DUMMYFUNCTION("GOOGLETRANSLATE(C32,""zh"",""vi"")"),"Các loài thực vật có nguy cơ tuyệt chủng khác chủ yếu được sử dụng làm gia vị (bao gồm cả các bộ phận của chúng, dù đã được cắt, nghiền nát hoặc xay thành bột hay chưa) (gia vị)")</f>
        <v>Các loài thực vật có nguy cơ tuyệt chủng khác chủ yếu được sử dụng làm gia vị (bao gồm cả các bộ phận của chúng, dù đã được cắt, nghiền nát hoặc xay thành bột hay chưa) (gia vị)</v>
      </c>
    </row>
    <row r="34" spans="1:4" ht="47.25" x14ac:dyDescent="0.25">
      <c r="A34" s="48"/>
      <c r="B34" s="11">
        <v>1211905091102</v>
      </c>
      <c r="C34" s="15" t="s">
        <v>4210</v>
      </c>
      <c r="D34" s="15" t="str">
        <f ca="1">IFERROR(__xludf.DUMMYFUNCTION("GOOGLETRANSLATE(C33,""zh"",""vi"")"),"Các loại thực vật có nguy cơ tuyệt chủng khác chủ yếu được sử dụng làm gia vị (bao gồm cả các bộ phận của chúng, dù đã được cắt, nghiền nát hoặc xay thành bột hay chưa) (các loại gia vị khác)")</f>
        <v>Các loại thực vật có nguy cơ tuyệt chủng khác chủ yếu được sử dụng làm gia vị (bao gồm cả các bộ phận của chúng, dù đã được cắt, nghiền nát hoặc xay thành bột hay chưa) (các loại gia vị khác)</v>
      </c>
    </row>
    <row r="35" spans="1:4" ht="31.5" x14ac:dyDescent="0.25">
      <c r="A35" s="48"/>
      <c r="B35" s="11">
        <v>1211905099111</v>
      </c>
      <c r="C35" s="15" t="s">
        <v>4211</v>
      </c>
      <c r="D35" s="15" t="str">
        <f ca="1">IFERROR(__xludf.DUMMYFUNCTION("GOOGLETRANSLATE(C34,""zh"",""vi"")"),"Các loại cây khác chủ yếu được dùng làm gia vị (bao gồm cả các bộ phận của cây, dù đã được cắt, nghiền nát hoặc xay thành bột hay chưa) (gia vị)")</f>
        <v>Các loại cây khác chủ yếu được dùng làm gia vị (bao gồm cả các bộ phận của cây, dù đã được cắt, nghiền nát hoặc xay thành bột hay chưa) (gia vị)</v>
      </c>
    </row>
    <row r="36" spans="1:4" ht="31.5" x14ac:dyDescent="0.25">
      <c r="A36" s="48"/>
      <c r="B36" s="11">
        <v>1211905099112</v>
      </c>
      <c r="C36" s="15" t="s">
        <v>4212</v>
      </c>
      <c r="D36" s="15" t="str">
        <f ca="1">IFERROR(__xludf.DUMMYFUNCTION("GOOGLETRANSLATE(C35,""zh"",""vi"")"),"Các loại cây khác chủ yếu được dùng làm gia vị (bao gồm cả các bộ phận của cây, dù đã được cắt, nghiền hoặc xay thành bột hay chưa) (các loại gia vị khác)")</f>
        <v>Các loại cây khác chủ yếu được dùng làm gia vị (bao gồm cả các bộ phận của cây, dù đã được cắt, nghiền hoặc xay thành bột hay chưa) (các loại gia vị khác)</v>
      </c>
    </row>
    <row r="37" spans="1:4" ht="47.25" x14ac:dyDescent="0.25">
      <c r="A37" s="48"/>
      <c r="B37" s="11">
        <v>1211905099113</v>
      </c>
      <c r="C37" s="15" t="s">
        <v>4213</v>
      </c>
      <c r="D37" s="15" t="str">
        <f ca="1">IFERROR(__xludf.DUMMYFUNCTION("GOOGLETRANSLATE(C36,""zh"",""vi"")"),"Các loại cây khác chủ yếu được dùng làm gia vị (bao gồm cả các bộ phận của cây, dù đã được cắt, nghiền hoặc xay thành bột hay chưa) (lá bạc hà khô (gia vị chưa xay)).")</f>
        <v>Các loại cây khác chủ yếu được dùng làm gia vị (bao gồm cả các bộ phận của cây, dù đã được cắt, nghiền hoặc xay thành bột hay chưa) (lá bạc hà khô (gia vị chưa xay)).</v>
      </c>
    </row>
    <row r="38" spans="1:4" ht="47.25" x14ac:dyDescent="0.25">
      <c r="A38" s="48"/>
      <c r="B38" s="11">
        <v>1211905099117</v>
      </c>
      <c r="C38" s="15" t="s">
        <v>4214</v>
      </c>
      <c r="D38" s="15" t="str">
        <f ca="1">IFERROR(__xludf.DUMMYFUNCTION("GOOGLETRANSLATE(C37,""zh"",""vi"")"),"Các loại cây khác chủ yếu được dùng làm gia vị (bao gồm cả các bộ phận của cây, dù đã được cắt, nghiền nát hay xay thành bột) bao gồm lá xô thơm (gia vị chưa xay).")</f>
        <v>Các loại cây khác chủ yếu được dùng làm gia vị (bao gồm cả các bộ phận của cây, dù đã được cắt, nghiền nát hay xay thành bột) bao gồm lá xô thơm (gia vị chưa xay).</v>
      </c>
    </row>
    <row r="39" spans="1:4" ht="47.25" x14ac:dyDescent="0.25">
      <c r="A39" s="48"/>
      <c r="B39" s="11">
        <v>1211905099119</v>
      </c>
      <c r="C39" s="15" t="s">
        <v>4215</v>
      </c>
      <c r="D39" s="15" t="str">
        <f ca="1">IFERROR(__xludf.DUMMYFUNCTION("GOOGLETRANSLATE(C38,""zh"",""vi"")"),"Các loại cây khác chủ yếu được dùng làm gia vị (bao gồm cả các bộ phận của cây, dù đã được cắt, nghiền hoặc xay thành bột hay chưa) (hương thảo (gia vị chưa xay)).")</f>
        <v>Các loại cây khác chủ yếu được dùng làm gia vị (bao gồm cả các bộ phận của cây, dù đã được cắt, nghiền hoặc xay thành bột hay chưa) (hương thảo (gia vị chưa xay)).</v>
      </c>
    </row>
    <row r="40" spans="1:4" ht="47.25" x14ac:dyDescent="0.25">
      <c r="A40" s="48"/>
      <c r="B40" s="11">
        <v>1211905099120</v>
      </c>
      <c r="C40" s="15" t="s">
        <v>4216</v>
      </c>
      <c r="D40" s="15" t="str">
        <f ca="1">IFERROR(__xludf.DUMMYFUNCTION("GOOGLETRANSLATE(C39,""zh"",""vi"")"),"Các loại cây khác chủ yếu được dùng làm gia vị (bao gồm cả các bộ phận của cây, dù đã được cắt, nghiền nát hoặc xay thành bột hay chưa) (cây xô thơm (gia vị chưa xay)).")</f>
        <v>Các loại cây khác chủ yếu được dùng làm gia vị (bao gồm cả các bộ phận của cây, dù đã được cắt, nghiền nát hoặc xay thành bột hay chưa) (cây xô thơm (gia vị chưa xay)).</v>
      </c>
    </row>
    <row r="41" spans="1:4" ht="47.25" x14ac:dyDescent="0.25">
      <c r="A41" s="48"/>
      <c r="B41" s="11">
        <v>1211905099121</v>
      </c>
      <c r="C41" s="15" t="s">
        <v>4217</v>
      </c>
      <c r="D41" s="15" t="str">
        <f ca="1">IFERROR(__xludf.DUMMYFUNCTION("GOOGLETRANSLATE(C40,""zh"",""vi"")"),"Các loại cây khác chủ yếu được dùng làm gia vị (bao gồm cả các bộ phận của cây, dù đã được cắt, nghiền hoặc xay thành bột hay chưa) (Lá Balcon (gia vị chưa xay))")</f>
        <v>Các loại cây khác chủ yếu được dùng làm gia vị (bao gồm cả các bộ phận của cây, dù đã được cắt, nghiền hoặc xay thành bột hay chưa) (Lá Balcon (gia vị chưa xay))</v>
      </c>
    </row>
    <row r="42" spans="1:4" ht="47.25" x14ac:dyDescent="0.25">
      <c r="A42" s="48"/>
      <c r="B42" s="11">
        <v>1211905099122</v>
      </c>
      <c r="C42" s="15" t="s">
        <v>4218</v>
      </c>
      <c r="D42" s="15" t="str">
        <f ca="1">IFERROR(__xludf.DUMMYFUNCTION("GOOGLETRANSLATE(C41,""zh"",""vi"")"),"Các loại cây khác chủ yếu được dùng làm gia vị (bao gồm cả các bộ phận của cây, dù đã được cắt, nghiền hoặc xay thành bột hay chưa) (sả (gia vị chưa xay)).")</f>
        <v>Các loại cây khác chủ yếu được dùng làm gia vị (bao gồm cả các bộ phận của cây, dù đã được cắt, nghiền hoặc xay thành bột hay chưa) (sả (gia vị chưa xay)).</v>
      </c>
    </row>
    <row r="43" spans="1:4" ht="31.5" x14ac:dyDescent="0.25">
      <c r="A43" s="49"/>
      <c r="B43" s="11">
        <v>1212999990116</v>
      </c>
      <c r="C43" s="15" t="s">
        <v>4219</v>
      </c>
      <c r="D43" s="15" t="str">
        <f ca="1">IFERROR(__xludf.DUMMYFUNCTION("GOOGLETRANSLATE(C42,""zh"",""vi"")"),"Các loại hạt, nhân và sản phẩm thực vật ăn được khác (bao gồm cả rễ rau diếp xoăn chưa rang) (hạt húng quế (gia vị chưa xay))")</f>
        <v>Các loại hạt, nhân và sản phẩm thực vật ăn được khác (bao gồm cả rễ rau diếp xoăn chưa rang) (hạt húng quế (gia vị chưa xay))</v>
      </c>
    </row>
    <row r="44" spans="1:4" ht="15.75" x14ac:dyDescent="0.25">
      <c r="B44" s="13"/>
    </row>
    <row r="45" spans="1:4" ht="15.75" x14ac:dyDescent="0.25">
      <c r="B45" s="13"/>
    </row>
    <row r="46" spans="1:4" ht="15.75" x14ac:dyDescent="0.25">
      <c r="B46" s="13"/>
    </row>
    <row r="47" spans="1:4" ht="15.75" x14ac:dyDescent="0.25">
      <c r="B47" s="13"/>
    </row>
    <row r="48" spans="1:4" ht="15.75" x14ac:dyDescent="0.25">
      <c r="B48" s="13"/>
    </row>
    <row r="49" spans="2:2" ht="15.75" x14ac:dyDescent="0.25">
      <c r="B49" s="13"/>
    </row>
    <row r="50" spans="2:2" ht="15.75" x14ac:dyDescent="0.25">
      <c r="B50" s="13"/>
    </row>
    <row r="51" spans="2:2" ht="15.75" x14ac:dyDescent="0.25">
      <c r="B51" s="13"/>
    </row>
    <row r="52" spans="2:2" ht="15.75" x14ac:dyDescent="0.25">
      <c r="B52" s="13"/>
    </row>
    <row r="53" spans="2:2" ht="15.75" x14ac:dyDescent="0.25">
      <c r="B53" s="13"/>
    </row>
    <row r="54" spans="2:2" ht="15.75" x14ac:dyDescent="0.25">
      <c r="B54" s="13"/>
    </row>
    <row r="55" spans="2:2" ht="15.75" x14ac:dyDescent="0.25">
      <c r="B55" s="13"/>
    </row>
    <row r="56" spans="2:2" ht="15.75" x14ac:dyDescent="0.25">
      <c r="B56" s="13"/>
    </row>
    <row r="57" spans="2:2" ht="15.75" x14ac:dyDescent="0.25">
      <c r="B57" s="13"/>
    </row>
    <row r="58" spans="2:2" ht="15.75" x14ac:dyDescent="0.25">
      <c r="B58" s="13"/>
    </row>
    <row r="59" spans="2:2" ht="15.75" x14ac:dyDescent="0.25">
      <c r="B59" s="13"/>
    </row>
    <row r="60" spans="2:2" ht="15.75" x14ac:dyDescent="0.25">
      <c r="B60" s="13"/>
    </row>
    <row r="61" spans="2:2" ht="15.75" x14ac:dyDescent="0.25">
      <c r="B61" s="13"/>
    </row>
    <row r="62" spans="2:2" ht="15.75" x14ac:dyDescent="0.25">
      <c r="B62" s="13"/>
    </row>
    <row r="63" spans="2:2" ht="15.75" x14ac:dyDescent="0.25">
      <c r="B63" s="13"/>
    </row>
    <row r="64" spans="2:2" ht="15.75" x14ac:dyDescent="0.25">
      <c r="B64" s="13"/>
    </row>
    <row r="65" spans="2:2" ht="15.75" x14ac:dyDescent="0.25">
      <c r="B65" s="13"/>
    </row>
    <row r="66" spans="2:2" ht="15.75" x14ac:dyDescent="0.25">
      <c r="B66" s="13"/>
    </row>
    <row r="67" spans="2:2" ht="15.75" x14ac:dyDescent="0.25">
      <c r="B67" s="13"/>
    </row>
    <row r="68" spans="2:2" ht="15.75" x14ac:dyDescent="0.25">
      <c r="B68" s="13"/>
    </row>
    <row r="69" spans="2:2" ht="15.75" x14ac:dyDescent="0.25">
      <c r="B69" s="13"/>
    </row>
    <row r="70" spans="2:2" ht="15.75" x14ac:dyDescent="0.25">
      <c r="B70" s="13"/>
    </row>
    <row r="71" spans="2:2" ht="15.75" x14ac:dyDescent="0.25">
      <c r="B71" s="13"/>
    </row>
    <row r="72" spans="2:2" ht="15.75" x14ac:dyDescent="0.25">
      <c r="B72" s="13"/>
    </row>
    <row r="73" spans="2:2" ht="15.75" x14ac:dyDescent="0.25">
      <c r="B73" s="13"/>
    </row>
    <row r="74" spans="2:2" ht="15.75" x14ac:dyDescent="0.25">
      <c r="B74" s="13"/>
    </row>
    <row r="75" spans="2:2" ht="15.75" x14ac:dyDescent="0.25">
      <c r="B75" s="13"/>
    </row>
    <row r="76" spans="2:2" ht="15.75" x14ac:dyDescent="0.25">
      <c r="B76" s="13"/>
    </row>
    <row r="77" spans="2:2" ht="15.75" x14ac:dyDescent="0.25">
      <c r="B77" s="13"/>
    </row>
    <row r="78" spans="2:2" ht="15.75" x14ac:dyDescent="0.25">
      <c r="B78" s="13"/>
    </row>
    <row r="79" spans="2:2" ht="15.75" x14ac:dyDescent="0.25">
      <c r="B79" s="13"/>
    </row>
    <row r="80" spans="2:2" ht="15.75" x14ac:dyDescent="0.25">
      <c r="B80" s="13"/>
    </row>
    <row r="81" spans="2:2" ht="15.75" x14ac:dyDescent="0.25">
      <c r="B81" s="13"/>
    </row>
    <row r="82" spans="2:2" ht="15.75" x14ac:dyDescent="0.25">
      <c r="B82" s="13"/>
    </row>
    <row r="83" spans="2:2" ht="15.75" x14ac:dyDescent="0.25">
      <c r="B83" s="13"/>
    </row>
    <row r="84" spans="2:2" ht="15.75" x14ac:dyDescent="0.25">
      <c r="B84" s="13"/>
    </row>
    <row r="85" spans="2:2" ht="15.75" x14ac:dyDescent="0.25">
      <c r="B85" s="13"/>
    </row>
    <row r="86" spans="2:2" ht="15.75" x14ac:dyDescent="0.25">
      <c r="B86" s="13"/>
    </row>
    <row r="87" spans="2:2" ht="15.75" x14ac:dyDescent="0.25">
      <c r="B87" s="13"/>
    </row>
    <row r="88" spans="2:2" ht="15.75" x14ac:dyDescent="0.25">
      <c r="B88" s="13"/>
    </row>
    <row r="89" spans="2:2" ht="15.75" x14ac:dyDescent="0.25">
      <c r="B89" s="13"/>
    </row>
    <row r="90" spans="2:2" ht="15.75" x14ac:dyDescent="0.25">
      <c r="B90" s="13"/>
    </row>
    <row r="91" spans="2:2" ht="15.75" x14ac:dyDescent="0.25">
      <c r="B91" s="13"/>
    </row>
    <row r="92" spans="2:2" ht="15.75" x14ac:dyDescent="0.25">
      <c r="B92" s="13"/>
    </row>
    <row r="93" spans="2:2" ht="15.75" x14ac:dyDescent="0.25">
      <c r="B93" s="13"/>
    </row>
    <row r="94" spans="2:2" ht="15.75" x14ac:dyDescent="0.25">
      <c r="B94" s="13"/>
    </row>
    <row r="95" spans="2:2" ht="15.75" x14ac:dyDescent="0.25">
      <c r="B95" s="13"/>
    </row>
    <row r="96" spans="2:2" ht="15.75" x14ac:dyDescent="0.25">
      <c r="B96" s="13"/>
    </row>
    <row r="97" spans="2:2" ht="15.75" x14ac:dyDescent="0.25">
      <c r="B97" s="13"/>
    </row>
    <row r="98" spans="2:2" ht="15.75" x14ac:dyDescent="0.25">
      <c r="B98" s="13"/>
    </row>
    <row r="99" spans="2:2" ht="15.75" x14ac:dyDescent="0.25">
      <c r="B99" s="13"/>
    </row>
    <row r="100" spans="2:2" ht="15.75" x14ac:dyDescent="0.25">
      <c r="B100" s="13"/>
    </row>
    <row r="101" spans="2:2" ht="15.75" x14ac:dyDescent="0.25">
      <c r="B101" s="13"/>
    </row>
    <row r="102" spans="2:2" ht="15.75" x14ac:dyDescent="0.25">
      <c r="B102" s="13"/>
    </row>
    <row r="103" spans="2:2" ht="15.75" x14ac:dyDescent="0.25">
      <c r="B103" s="13"/>
    </row>
    <row r="104" spans="2:2" ht="15.75" x14ac:dyDescent="0.25">
      <c r="B104" s="13"/>
    </row>
    <row r="105" spans="2:2" ht="15.75" x14ac:dyDescent="0.25">
      <c r="B105" s="13"/>
    </row>
    <row r="106" spans="2:2" ht="15.75" x14ac:dyDescent="0.25">
      <c r="B106" s="13"/>
    </row>
    <row r="107" spans="2:2" ht="15.75" x14ac:dyDescent="0.25">
      <c r="B107" s="13"/>
    </row>
    <row r="108" spans="2:2" ht="15.75" x14ac:dyDescent="0.25">
      <c r="B108" s="13"/>
    </row>
    <row r="109" spans="2:2" ht="15.75" x14ac:dyDescent="0.25">
      <c r="B109" s="13"/>
    </row>
    <row r="110" spans="2:2" ht="15.75" x14ac:dyDescent="0.25">
      <c r="B110" s="13"/>
    </row>
    <row r="111" spans="2:2" ht="15.75" x14ac:dyDescent="0.25">
      <c r="B111" s="13"/>
    </row>
    <row r="112" spans="2:2" ht="15.75" x14ac:dyDescent="0.25">
      <c r="B112" s="13"/>
    </row>
    <row r="113" spans="2:2" ht="15.75" x14ac:dyDescent="0.25">
      <c r="B113" s="13"/>
    </row>
    <row r="114" spans="2:2" ht="15.75" x14ac:dyDescent="0.25">
      <c r="B114" s="13"/>
    </row>
    <row r="115" spans="2:2" ht="15.75" x14ac:dyDescent="0.25">
      <c r="B115" s="13"/>
    </row>
    <row r="116" spans="2:2" ht="15.75" x14ac:dyDescent="0.25">
      <c r="B116" s="13"/>
    </row>
    <row r="117" spans="2:2" ht="15.75" x14ac:dyDescent="0.25">
      <c r="B117" s="13"/>
    </row>
    <row r="118" spans="2:2" ht="15.75" x14ac:dyDescent="0.25">
      <c r="B118" s="13"/>
    </row>
    <row r="119" spans="2:2" ht="15.75" x14ac:dyDescent="0.25">
      <c r="B119" s="13"/>
    </row>
    <row r="120" spans="2:2" ht="15.75" x14ac:dyDescent="0.25">
      <c r="B120" s="13"/>
    </row>
    <row r="121" spans="2:2" ht="15.75" x14ac:dyDescent="0.25">
      <c r="B121" s="13"/>
    </row>
    <row r="122" spans="2:2" ht="15.75" x14ac:dyDescent="0.25">
      <c r="B122" s="13"/>
    </row>
    <row r="123" spans="2:2" ht="15.75" x14ac:dyDescent="0.25">
      <c r="B123" s="13"/>
    </row>
    <row r="124" spans="2:2" ht="15.75" x14ac:dyDescent="0.25">
      <c r="B124" s="13"/>
    </row>
    <row r="125" spans="2:2" ht="15.75" x14ac:dyDescent="0.25">
      <c r="B125" s="13"/>
    </row>
    <row r="126" spans="2:2" ht="15.75" x14ac:dyDescent="0.25">
      <c r="B126" s="13"/>
    </row>
    <row r="127" spans="2:2" ht="15.75" x14ac:dyDescent="0.25">
      <c r="B127" s="13"/>
    </row>
    <row r="128" spans="2:2" ht="15.75" x14ac:dyDescent="0.25">
      <c r="B128" s="13"/>
    </row>
    <row r="129" spans="2:2" ht="15.75" x14ac:dyDescent="0.25">
      <c r="B129" s="13"/>
    </row>
    <row r="130" spans="2:2" ht="15.75" x14ac:dyDescent="0.25">
      <c r="B130" s="13"/>
    </row>
    <row r="131" spans="2:2" ht="15.75" x14ac:dyDescent="0.25">
      <c r="B131" s="13"/>
    </row>
    <row r="132" spans="2:2" ht="15.75" x14ac:dyDescent="0.25">
      <c r="B132" s="13"/>
    </row>
    <row r="133" spans="2:2" ht="15.75" x14ac:dyDescent="0.25">
      <c r="B133" s="13"/>
    </row>
    <row r="134" spans="2:2" ht="15.75" x14ac:dyDescent="0.25">
      <c r="B134" s="13"/>
    </row>
    <row r="135" spans="2:2" ht="15.75" x14ac:dyDescent="0.25">
      <c r="B135" s="13"/>
    </row>
    <row r="136" spans="2:2" ht="15.75" x14ac:dyDescent="0.25">
      <c r="B136" s="13"/>
    </row>
    <row r="137" spans="2:2" ht="15.75" x14ac:dyDescent="0.25">
      <c r="B137" s="13"/>
    </row>
    <row r="138" spans="2:2" ht="15.75" x14ac:dyDescent="0.25">
      <c r="B138" s="13"/>
    </row>
    <row r="139" spans="2:2" ht="15.75" x14ac:dyDescent="0.25">
      <c r="B139" s="13"/>
    </row>
    <row r="140" spans="2:2" ht="15.75" x14ac:dyDescent="0.25">
      <c r="B140" s="13"/>
    </row>
    <row r="141" spans="2:2" ht="15.75" x14ac:dyDescent="0.25">
      <c r="B141" s="13"/>
    </row>
    <row r="142" spans="2:2" ht="15.75" x14ac:dyDescent="0.25">
      <c r="B142" s="13"/>
    </row>
    <row r="143" spans="2:2" ht="15.75" x14ac:dyDescent="0.25">
      <c r="B143" s="13"/>
    </row>
    <row r="144" spans="2:2" ht="15.75" x14ac:dyDescent="0.25">
      <c r="B144" s="13"/>
    </row>
    <row r="145" spans="2:2" ht="15.75" x14ac:dyDescent="0.25">
      <c r="B145" s="13"/>
    </row>
    <row r="146" spans="2:2" ht="15.75" x14ac:dyDescent="0.25">
      <c r="B146" s="13"/>
    </row>
    <row r="147" spans="2:2" ht="15.75" x14ac:dyDescent="0.25">
      <c r="B147" s="13"/>
    </row>
    <row r="148" spans="2:2" ht="15.75" x14ac:dyDescent="0.25">
      <c r="B148" s="13"/>
    </row>
    <row r="149" spans="2:2" ht="15.75" x14ac:dyDescent="0.25">
      <c r="B149" s="13"/>
    </row>
    <row r="150" spans="2:2" ht="15.75" x14ac:dyDescent="0.25">
      <c r="B150" s="13"/>
    </row>
    <row r="151" spans="2:2" ht="15.75" x14ac:dyDescent="0.25">
      <c r="B151" s="13"/>
    </row>
    <row r="152" spans="2:2" ht="15.75" x14ac:dyDescent="0.25">
      <c r="B152" s="13"/>
    </row>
    <row r="153" spans="2:2" ht="15.75" x14ac:dyDescent="0.25">
      <c r="B153" s="13"/>
    </row>
    <row r="154" spans="2:2" ht="15.75" x14ac:dyDescent="0.25">
      <c r="B154" s="13"/>
    </row>
    <row r="155" spans="2:2" ht="15.75" x14ac:dyDescent="0.25">
      <c r="B155" s="13"/>
    </row>
    <row r="156" spans="2:2" ht="15.75" x14ac:dyDescent="0.25">
      <c r="B156" s="13"/>
    </row>
    <row r="157" spans="2:2" ht="15.75" x14ac:dyDescent="0.25">
      <c r="B157" s="13"/>
    </row>
    <row r="158" spans="2:2" ht="15.75" x14ac:dyDescent="0.25">
      <c r="B158" s="13"/>
    </row>
    <row r="159" spans="2:2" ht="15.75" x14ac:dyDescent="0.25">
      <c r="B159" s="13"/>
    </row>
    <row r="160" spans="2:2" ht="15.75" x14ac:dyDescent="0.25">
      <c r="B160" s="13"/>
    </row>
    <row r="161" spans="2:2" ht="15.75" x14ac:dyDescent="0.25">
      <c r="B161" s="13"/>
    </row>
    <row r="162" spans="2:2" ht="15.75" x14ac:dyDescent="0.25">
      <c r="B162" s="13"/>
    </row>
    <row r="163" spans="2:2" ht="15.75" x14ac:dyDescent="0.25">
      <c r="B163" s="13"/>
    </row>
    <row r="164" spans="2:2" ht="15.75" x14ac:dyDescent="0.25">
      <c r="B164" s="13"/>
    </row>
    <row r="165" spans="2:2" ht="15.75" x14ac:dyDescent="0.25">
      <c r="B165" s="13"/>
    </row>
    <row r="166" spans="2:2" ht="15.75" x14ac:dyDescent="0.25">
      <c r="B166" s="13"/>
    </row>
    <row r="167" spans="2:2" ht="15.75" x14ac:dyDescent="0.25">
      <c r="B167" s="13"/>
    </row>
    <row r="168" spans="2:2" ht="15.75" x14ac:dyDescent="0.25">
      <c r="B168" s="13"/>
    </row>
    <row r="169" spans="2:2" ht="15.75" x14ac:dyDescent="0.25">
      <c r="B169" s="13"/>
    </row>
    <row r="170" spans="2:2" ht="15.75" x14ac:dyDescent="0.25">
      <c r="B170" s="13"/>
    </row>
    <row r="171" spans="2:2" ht="15.75" x14ac:dyDescent="0.25">
      <c r="B171" s="13"/>
    </row>
    <row r="172" spans="2:2" ht="15.75" x14ac:dyDescent="0.25">
      <c r="B172" s="13"/>
    </row>
    <row r="173" spans="2:2" ht="15.75" x14ac:dyDescent="0.25">
      <c r="B173" s="13"/>
    </row>
    <row r="174" spans="2:2" ht="15.75" x14ac:dyDescent="0.25">
      <c r="B174" s="13"/>
    </row>
    <row r="175" spans="2:2" ht="15.75" x14ac:dyDescent="0.25">
      <c r="B175" s="13"/>
    </row>
    <row r="176" spans="2:2" ht="15.75" x14ac:dyDescent="0.25">
      <c r="B176" s="13"/>
    </row>
    <row r="177" spans="2:2" ht="15.75" x14ac:dyDescent="0.25">
      <c r="B177" s="13"/>
    </row>
    <row r="178" spans="2:2" ht="15.75" x14ac:dyDescent="0.25">
      <c r="B178" s="13"/>
    </row>
    <row r="179" spans="2:2" ht="15.75" x14ac:dyDescent="0.25">
      <c r="B179" s="13"/>
    </row>
    <row r="180" spans="2:2" ht="15.75" x14ac:dyDescent="0.25">
      <c r="B180" s="13"/>
    </row>
    <row r="181" spans="2:2" ht="15.75" x14ac:dyDescent="0.25">
      <c r="B181" s="13"/>
    </row>
    <row r="182" spans="2:2" ht="15.75" x14ac:dyDescent="0.25">
      <c r="B182" s="13"/>
    </row>
    <row r="183" spans="2:2" ht="15.75" x14ac:dyDescent="0.25">
      <c r="B183" s="13"/>
    </row>
    <row r="184" spans="2:2" ht="15.75" x14ac:dyDescent="0.25">
      <c r="B184" s="13"/>
    </row>
    <row r="185" spans="2:2" ht="15.75" x14ac:dyDescent="0.25">
      <c r="B185" s="13"/>
    </row>
    <row r="186" spans="2:2" ht="15.75" x14ac:dyDescent="0.25">
      <c r="B186" s="13"/>
    </row>
    <row r="187" spans="2:2" ht="15.75" x14ac:dyDescent="0.25">
      <c r="B187" s="13"/>
    </row>
    <row r="188" spans="2:2" ht="15.75" x14ac:dyDescent="0.25">
      <c r="B188" s="13"/>
    </row>
    <row r="189" spans="2:2" ht="15.75" x14ac:dyDescent="0.25">
      <c r="B189" s="13"/>
    </row>
    <row r="190" spans="2:2" ht="15.75" x14ac:dyDescent="0.25">
      <c r="B190" s="13"/>
    </row>
    <row r="191" spans="2:2" ht="15.75" x14ac:dyDescent="0.25">
      <c r="B191" s="13"/>
    </row>
    <row r="192" spans="2:2" ht="15.75" x14ac:dyDescent="0.25">
      <c r="B192" s="13"/>
    </row>
    <row r="193" spans="2:2" ht="15.75" x14ac:dyDescent="0.25">
      <c r="B193" s="13"/>
    </row>
    <row r="194" spans="2:2" ht="15.75" x14ac:dyDescent="0.25">
      <c r="B194" s="13"/>
    </row>
    <row r="195" spans="2:2" ht="15.75" x14ac:dyDescent="0.25">
      <c r="B195" s="13"/>
    </row>
    <row r="196" spans="2:2" ht="15.75" x14ac:dyDescent="0.25">
      <c r="B196" s="13"/>
    </row>
    <row r="197" spans="2:2" ht="15.75" x14ac:dyDescent="0.25">
      <c r="B197" s="13"/>
    </row>
    <row r="198" spans="2:2" ht="15.75" x14ac:dyDescent="0.25">
      <c r="B198" s="13"/>
    </row>
    <row r="199" spans="2:2" ht="15.75" x14ac:dyDescent="0.25">
      <c r="B199" s="13"/>
    </row>
    <row r="200" spans="2:2" ht="15.75" x14ac:dyDescent="0.25">
      <c r="B200" s="13"/>
    </row>
    <row r="201" spans="2:2" ht="15.75" x14ac:dyDescent="0.25">
      <c r="B201" s="13"/>
    </row>
    <row r="202" spans="2:2" ht="15.75" x14ac:dyDescent="0.25">
      <c r="B202" s="13"/>
    </row>
    <row r="203" spans="2:2" ht="15.75" x14ac:dyDescent="0.25">
      <c r="B203" s="13"/>
    </row>
    <row r="204" spans="2:2" ht="15.75" x14ac:dyDescent="0.25">
      <c r="B204" s="13"/>
    </row>
    <row r="205" spans="2:2" ht="15.75" x14ac:dyDescent="0.25">
      <c r="B205" s="13"/>
    </row>
    <row r="206" spans="2:2" ht="15.75" x14ac:dyDescent="0.25">
      <c r="B206" s="13"/>
    </row>
    <row r="207" spans="2:2" ht="15.75" x14ac:dyDescent="0.25">
      <c r="B207" s="13"/>
    </row>
    <row r="208" spans="2:2" ht="15.75" x14ac:dyDescent="0.25">
      <c r="B208" s="13"/>
    </row>
    <row r="209" spans="2:2" ht="15.75" x14ac:dyDescent="0.25">
      <c r="B209" s="13"/>
    </row>
    <row r="210" spans="2:2" ht="15.75" x14ac:dyDescent="0.25">
      <c r="B210" s="13"/>
    </row>
    <row r="211" spans="2:2" ht="15.75" x14ac:dyDescent="0.25">
      <c r="B211" s="13"/>
    </row>
    <row r="212" spans="2:2" ht="15.75" x14ac:dyDescent="0.25">
      <c r="B212" s="13"/>
    </row>
    <row r="213" spans="2:2" ht="15.75" x14ac:dyDescent="0.25">
      <c r="B213" s="13"/>
    </row>
    <row r="214" spans="2:2" ht="15.75" x14ac:dyDescent="0.25">
      <c r="B214" s="13"/>
    </row>
    <row r="215" spans="2:2" ht="15.75" x14ac:dyDescent="0.25">
      <c r="B215" s="13"/>
    </row>
    <row r="216" spans="2:2" ht="15.75" x14ac:dyDescent="0.25">
      <c r="B216" s="13"/>
    </row>
    <row r="217" spans="2:2" ht="15.75" x14ac:dyDescent="0.25">
      <c r="B217" s="13"/>
    </row>
    <row r="218" spans="2:2" ht="15.75" x14ac:dyDescent="0.25">
      <c r="B218" s="13"/>
    </row>
    <row r="219" spans="2:2" ht="15.75" x14ac:dyDescent="0.25">
      <c r="B219" s="13"/>
    </row>
    <row r="220" spans="2:2" ht="15.75" x14ac:dyDescent="0.25">
      <c r="B220" s="13"/>
    </row>
    <row r="221" spans="2:2" ht="15.75" x14ac:dyDescent="0.25">
      <c r="B221" s="13"/>
    </row>
    <row r="222" spans="2:2" ht="15.75" x14ac:dyDescent="0.25">
      <c r="B222" s="13"/>
    </row>
    <row r="223" spans="2:2" ht="15.75" x14ac:dyDescent="0.25">
      <c r="B223" s="13"/>
    </row>
    <row r="224" spans="2:2" ht="15.75" x14ac:dyDescent="0.25">
      <c r="B224" s="13"/>
    </row>
    <row r="225" spans="2:2" ht="15.75" x14ac:dyDescent="0.25">
      <c r="B225" s="13"/>
    </row>
    <row r="226" spans="2:2" ht="15.75" x14ac:dyDescent="0.25">
      <c r="B226" s="13"/>
    </row>
    <row r="227" spans="2:2" ht="15.75" x14ac:dyDescent="0.25">
      <c r="B227" s="13"/>
    </row>
    <row r="228" spans="2:2" ht="15.75" x14ac:dyDescent="0.25">
      <c r="B228" s="13"/>
    </row>
    <row r="229" spans="2:2" ht="15.75" x14ac:dyDescent="0.25">
      <c r="B229" s="13"/>
    </row>
    <row r="230" spans="2:2" ht="15.75" x14ac:dyDescent="0.25">
      <c r="B230" s="13"/>
    </row>
    <row r="231" spans="2:2" ht="15.75" x14ac:dyDescent="0.25">
      <c r="B231" s="13"/>
    </row>
    <row r="232" spans="2:2" ht="15.75" x14ac:dyDescent="0.25">
      <c r="B232" s="13"/>
    </row>
    <row r="233" spans="2:2" ht="15.75" x14ac:dyDescent="0.25">
      <c r="B233" s="13"/>
    </row>
    <row r="234" spans="2:2" ht="15.75" x14ac:dyDescent="0.25">
      <c r="B234" s="13"/>
    </row>
    <row r="235" spans="2:2" ht="15.75" x14ac:dyDescent="0.25">
      <c r="B235" s="13"/>
    </row>
    <row r="236" spans="2:2" ht="15.75" x14ac:dyDescent="0.25">
      <c r="B236" s="13"/>
    </row>
    <row r="237" spans="2:2" ht="15.75" x14ac:dyDescent="0.25">
      <c r="B237" s="13"/>
    </row>
    <row r="238" spans="2:2" ht="15.75" x14ac:dyDescent="0.25">
      <c r="B238" s="13"/>
    </row>
    <row r="239" spans="2:2" ht="15.75" x14ac:dyDescent="0.25">
      <c r="B239" s="13"/>
    </row>
    <row r="240" spans="2:2" ht="15.75" x14ac:dyDescent="0.25">
      <c r="B240" s="13"/>
    </row>
    <row r="241" spans="2:2" ht="15.75" x14ac:dyDescent="0.25">
      <c r="B241" s="13"/>
    </row>
    <row r="242" spans="2:2" ht="15.75" x14ac:dyDescent="0.25">
      <c r="B242" s="13"/>
    </row>
    <row r="243" spans="2:2" ht="15.75" x14ac:dyDescent="0.25">
      <c r="B243" s="13"/>
    </row>
    <row r="244" spans="2:2" ht="15.75" x14ac:dyDescent="0.25">
      <c r="B244" s="13"/>
    </row>
    <row r="245" spans="2:2" ht="15.75" x14ac:dyDescent="0.25">
      <c r="B245" s="13"/>
    </row>
    <row r="246" spans="2:2" ht="15.75" x14ac:dyDescent="0.25">
      <c r="B246" s="13"/>
    </row>
    <row r="247" spans="2:2" ht="15.75" x14ac:dyDescent="0.25">
      <c r="B247" s="13"/>
    </row>
    <row r="248" spans="2:2" ht="15.75" x14ac:dyDescent="0.25">
      <c r="B248" s="13"/>
    </row>
    <row r="249" spans="2:2" ht="15.75" x14ac:dyDescent="0.25">
      <c r="B249" s="13"/>
    </row>
    <row r="250" spans="2:2" ht="15.75" x14ac:dyDescent="0.25">
      <c r="B250" s="13"/>
    </row>
    <row r="251" spans="2:2" ht="15.75" x14ac:dyDescent="0.25">
      <c r="B251" s="13"/>
    </row>
    <row r="252" spans="2:2" ht="15.75" x14ac:dyDescent="0.25">
      <c r="B252" s="13"/>
    </row>
    <row r="253" spans="2:2" ht="15.75" x14ac:dyDescent="0.25">
      <c r="B253" s="13"/>
    </row>
    <row r="254" spans="2:2" ht="15.75" x14ac:dyDescent="0.25">
      <c r="B254" s="13"/>
    </row>
    <row r="255" spans="2:2" ht="15.75" x14ac:dyDescent="0.25">
      <c r="B255" s="13"/>
    </row>
    <row r="256" spans="2:2" ht="15.75" x14ac:dyDescent="0.25">
      <c r="B256" s="13"/>
    </row>
    <row r="257" spans="2:2" ht="15.75" x14ac:dyDescent="0.25">
      <c r="B257" s="13"/>
    </row>
    <row r="258" spans="2:2" ht="15.75" x14ac:dyDescent="0.25">
      <c r="B258" s="13"/>
    </row>
    <row r="259" spans="2:2" ht="15.75" x14ac:dyDescent="0.25">
      <c r="B259" s="13"/>
    </row>
    <row r="260" spans="2:2" ht="15.75" x14ac:dyDescent="0.25">
      <c r="B260" s="13"/>
    </row>
    <row r="261" spans="2:2" ht="15.75" x14ac:dyDescent="0.25">
      <c r="B261" s="13"/>
    </row>
    <row r="262" spans="2:2" ht="15.75" x14ac:dyDescent="0.25">
      <c r="B262" s="13"/>
    </row>
    <row r="263" spans="2:2" ht="15.75" x14ac:dyDescent="0.25">
      <c r="B263" s="13"/>
    </row>
    <row r="264" spans="2:2" ht="15.75" x14ac:dyDescent="0.25">
      <c r="B264" s="13"/>
    </row>
    <row r="265" spans="2:2" ht="15.75" x14ac:dyDescent="0.25">
      <c r="B265" s="13"/>
    </row>
    <row r="266" spans="2:2" ht="15.75" x14ac:dyDescent="0.25">
      <c r="B266" s="13"/>
    </row>
    <row r="267" spans="2:2" ht="15.75" x14ac:dyDescent="0.25">
      <c r="B267" s="13"/>
    </row>
    <row r="268" spans="2:2" ht="15.75" x14ac:dyDescent="0.25">
      <c r="B268" s="13"/>
    </row>
    <row r="269" spans="2:2" ht="15.75" x14ac:dyDescent="0.25">
      <c r="B269" s="13"/>
    </row>
    <row r="270" spans="2:2" ht="15.75" x14ac:dyDescent="0.25">
      <c r="B270" s="13"/>
    </row>
    <row r="271" spans="2:2" ht="15.75" x14ac:dyDescent="0.25">
      <c r="B271" s="13"/>
    </row>
    <row r="272" spans="2:2" ht="15.75" x14ac:dyDescent="0.25">
      <c r="B272" s="13"/>
    </row>
    <row r="273" spans="2:2" ht="15.75" x14ac:dyDescent="0.25">
      <c r="B273" s="13"/>
    </row>
    <row r="274" spans="2:2" ht="15.75" x14ac:dyDescent="0.25">
      <c r="B274" s="13"/>
    </row>
    <row r="275" spans="2:2" ht="15.75" x14ac:dyDescent="0.25">
      <c r="B275" s="13"/>
    </row>
    <row r="276" spans="2:2" ht="15.75" x14ac:dyDescent="0.25">
      <c r="B276" s="13"/>
    </row>
    <row r="277" spans="2:2" ht="15.75" x14ac:dyDescent="0.25">
      <c r="B277" s="13"/>
    </row>
    <row r="278" spans="2:2" ht="15.75" x14ac:dyDescent="0.25">
      <c r="B278" s="13"/>
    </row>
    <row r="279" spans="2:2" ht="15.75" x14ac:dyDescent="0.25">
      <c r="B279" s="13"/>
    </row>
    <row r="280" spans="2:2" ht="15.75" x14ac:dyDescent="0.25">
      <c r="B280" s="13"/>
    </row>
    <row r="281" spans="2:2" ht="15.75" x14ac:dyDescent="0.25">
      <c r="B281" s="13"/>
    </row>
    <row r="282" spans="2:2" ht="15.75" x14ac:dyDescent="0.25">
      <c r="B282" s="13"/>
    </row>
    <row r="283" spans="2:2" ht="15.75" x14ac:dyDescent="0.25">
      <c r="B283" s="13"/>
    </row>
    <row r="284" spans="2:2" ht="15.75" x14ac:dyDescent="0.25">
      <c r="B284" s="13"/>
    </row>
    <row r="285" spans="2:2" ht="15.75" x14ac:dyDescent="0.25">
      <c r="B285" s="13"/>
    </row>
    <row r="286" spans="2:2" ht="15.75" x14ac:dyDescent="0.25">
      <c r="B286" s="13"/>
    </row>
    <row r="287" spans="2:2" ht="15.75" x14ac:dyDescent="0.25">
      <c r="B287" s="13"/>
    </row>
    <row r="288" spans="2:2" ht="15.75" x14ac:dyDescent="0.25">
      <c r="B288" s="13"/>
    </row>
    <row r="289" spans="2:2" ht="15.75" x14ac:dyDescent="0.25">
      <c r="B289" s="13"/>
    </row>
    <row r="290" spans="2:2" ht="15.75" x14ac:dyDescent="0.25">
      <c r="B290" s="13"/>
    </row>
    <row r="291" spans="2:2" ht="15.75" x14ac:dyDescent="0.25">
      <c r="B291" s="13"/>
    </row>
    <row r="292" spans="2:2" ht="15.75" x14ac:dyDescent="0.25">
      <c r="B292" s="13"/>
    </row>
    <row r="293" spans="2:2" ht="15.75" x14ac:dyDescent="0.25">
      <c r="B293" s="13"/>
    </row>
    <row r="294" spans="2:2" ht="15.75" x14ac:dyDescent="0.25">
      <c r="B294" s="13"/>
    </row>
    <row r="295" spans="2:2" ht="15.75" x14ac:dyDescent="0.25">
      <c r="B295" s="13"/>
    </row>
    <row r="296" spans="2:2" ht="15.75" x14ac:dyDescent="0.25">
      <c r="B296" s="13"/>
    </row>
    <row r="297" spans="2:2" ht="15.75" x14ac:dyDescent="0.25">
      <c r="B297" s="13"/>
    </row>
    <row r="298" spans="2:2" ht="15.75" x14ac:dyDescent="0.25">
      <c r="B298" s="13"/>
    </row>
    <row r="299" spans="2:2" ht="15.75" x14ac:dyDescent="0.25">
      <c r="B299" s="13"/>
    </row>
    <row r="300" spans="2:2" ht="15.75" x14ac:dyDescent="0.25">
      <c r="B300" s="13"/>
    </row>
    <row r="301" spans="2:2" ht="15.75" x14ac:dyDescent="0.25">
      <c r="B301" s="13"/>
    </row>
    <row r="302" spans="2:2" ht="15.75" x14ac:dyDescent="0.25">
      <c r="B302" s="13"/>
    </row>
    <row r="303" spans="2:2" ht="15.75" x14ac:dyDescent="0.25">
      <c r="B303" s="13"/>
    </row>
    <row r="304" spans="2:2" ht="15.75" x14ac:dyDescent="0.25">
      <c r="B304" s="13"/>
    </row>
    <row r="305" spans="2:2" ht="15.75" x14ac:dyDescent="0.25">
      <c r="B305" s="13"/>
    </row>
    <row r="306" spans="2:2" ht="15.75" x14ac:dyDescent="0.25">
      <c r="B306" s="13"/>
    </row>
    <row r="307" spans="2:2" ht="15.75" x14ac:dyDescent="0.25">
      <c r="B307" s="13"/>
    </row>
    <row r="308" spans="2:2" ht="15.75" x14ac:dyDescent="0.25">
      <c r="B308" s="13"/>
    </row>
    <row r="309" spans="2:2" ht="15.75" x14ac:dyDescent="0.25">
      <c r="B309" s="13"/>
    </row>
    <row r="310" spans="2:2" ht="15.75" x14ac:dyDescent="0.25">
      <c r="B310" s="13"/>
    </row>
    <row r="311" spans="2:2" ht="15.75" x14ac:dyDescent="0.25">
      <c r="B311" s="13"/>
    </row>
    <row r="312" spans="2:2" ht="15.75" x14ac:dyDescent="0.25">
      <c r="B312" s="13"/>
    </row>
    <row r="313" spans="2:2" ht="15.75" x14ac:dyDescent="0.25">
      <c r="B313" s="13"/>
    </row>
    <row r="314" spans="2:2" ht="15.75" x14ac:dyDescent="0.25">
      <c r="B314" s="13"/>
    </row>
    <row r="315" spans="2:2" ht="15.75" x14ac:dyDescent="0.25">
      <c r="B315" s="13"/>
    </row>
    <row r="316" spans="2:2" ht="15.75" x14ac:dyDescent="0.25">
      <c r="B316" s="13"/>
    </row>
    <row r="317" spans="2:2" ht="15.75" x14ac:dyDescent="0.25">
      <c r="B317" s="13"/>
    </row>
    <row r="318" spans="2:2" ht="15.75" x14ac:dyDescent="0.25">
      <c r="B318" s="13"/>
    </row>
    <row r="319" spans="2:2" ht="15.75" x14ac:dyDescent="0.25">
      <c r="B319" s="13"/>
    </row>
    <row r="320" spans="2:2" ht="15.75" x14ac:dyDescent="0.25">
      <c r="B320" s="13"/>
    </row>
    <row r="321" spans="2:2" ht="15.75" x14ac:dyDescent="0.25">
      <c r="B321" s="13"/>
    </row>
    <row r="322" spans="2:2" ht="15.75" x14ac:dyDescent="0.25">
      <c r="B322" s="13"/>
    </row>
    <row r="323" spans="2:2" ht="15.75" x14ac:dyDescent="0.25">
      <c r="B323" s="13"/>
    </row>
    <row r="324" spans="2:2" ht="15.75" x14ac:dyDescent="0.25">
      <c r="B324" s="13"/>
    </row>
    <row r="325" spans="2:2" ht="15.75" x14ac:dyDescent="0.25">
      <c r="B325" s="13"/>
    </row>
    <row r="326" spans="2:2" ht="15.75" x14ac:dyDescent="0.25">
      <c r="B326" s="13"/>
    </row>
    <row r="327" spans="2:2" ht="15.75" x14ac:dyDescent="0.25">
      <c r="B327" s="13"/>
    </row>
    <row r="328" spans="2:2" ht="15.75" x14ac:dyDescent="0.25">
      <c r="B328" s="13"/>
    </row>
    <row r="329" spans="2:2" ht="15.75" x14ac:dyDescent="0.25">
      <c r="B329" s="13"/>
    </row>
    <row r="330" spans="2:2" ht="15.75" x14ac:dyDescent="0.25">
      <c r="B330" s="13"/>
    </row>
    <row r="331" spans="2:2" ht="15.75" x14ac:dyDescent="0.25">
      <c r="B331" s="13"/>
    </row>
    <row r="332" spans="2:2" ht="15.75" x14ac:dyDescent="0.25">
      <c r="B332" s="13"/>
    </row>
    <row r="333" spans="2:2" ht="15.75" x14ac:dyDescent="0.25">
      <c r="B333" s="13"/>
    </row>
    <row r="334" spans="2:2" ht="15.75" x14ac:dyDescent="0.25">
      <c r="B334" s="13"/>
    </row>
    <row r="335" spans="2:2" ht="15.75" x14ac:dyDescent="0.25">
      <c r="B335" s="13"/>
    </row>
    <row r="336" spans="2:2" ht="15.75" x14ac:dyDescent="0.25">
      <c r="B336" s="13"/>
    </row>
    <row r="337" spans="2:2" ht="15.75" x14ac:dyDescent="0.25">
      <c r="B337" s="13"/>
    </row>
    <row r="338" spans="2:2" ht="15.75" x14ac:dyDescent="0.25">
      <c r="B338" s="13"/>
    </row>
    <row r="339" spans="2:2" ht="15.75" x14ac:dyDescent="0.25">
      <c r="B339" s="13"/>
    </row>
    <row r="340" spans="2:2" ht="15.75" x14ac:dyDescent="0.25">
      <c r="B340" s="13"/>
    </row>
    <row r="341" spans="2:2" ht="15.75" x14ac:dyDescent="0.25">
      <c r="B341" s="13"/>
    </row>
    <row r="342" spans="2:2" ht="15.75" x14ac:dyDescent="0.25">
      <c r="B342" s="13"/>
    </row>
    <row r="343" spans="2:2" ht="15.75" x14ac:dyDescent="0.25">
      <c r="B343" s="13"/>
    </row>
    <row r="344" spans="2:2" ht="15.75" x14ac:dyDescent="0.25">
      <c r="B344" s="13"/>
    </row>
    <row r="345" spans="2:2" ht="15.75" x14ac:dyDescent="0.25">
      <c r="B345" s="13"/>
    </row>
    <row r="346" spans="2:2" ht="15.75" x14ac:dyDescent="0.25">
      <c r="B346" s="13"/>
    </row>
    <row r="347" spans="2:2" ht="15.75" x14ac:dyDescent="0.25">
      <c r="B347" s="13"/>
    </row>
    <row r="348" spans="2:2" ht="15.75" x14ac:dyDescent="0.25">
      <c r="B348" s="13"/>
    </row>
    <row r="349" spans="2:2" ht="15.75" x14ac:dyDescent="0.25">
      <c r="B349" s="13"/>
    </row>
    <row r="350" spans="2:2" ht="15.75" x14ac:dyDescent="0.25">
      <c r="B350" s="13"/>
    </row>
    <row r="351" spans="2:2" ht="15.75" x14ac:dyDescent="0.25">
      <c r="B351" s="13"/>
    </row>
    <row r="352" spans="2:2" ht="15.75" x14ac:dyDescent="0.25">
      <c r="B352" s="13"/>
    </row>
    <row r="353" spans="2:2" ht="15.75" x14ac:dyDescent="0.25">
      <c r="B353" s="13"/>
    </row>
    <row r="354" spans="2:2" ht="15.75" x14ac:dyDescent="0.25">
      <c r="B354" s="13"/>
    </row>
    <row r="355" spans="2:2" ht="15.75" x14ac:dyDescent="0.25">
      <c r="B355" s="13"/>
    </row>
    <row r="356" spans="2:2" ht="15.75" x14ac:dyDescent="0.25">
      <c r="B356" s="13"/>
    </row>
    <row r="357" spans="2:2" ht="15.75" x14ac:dyDescent="0.25">
      <c r="B357" s="13"/>
    </row>
    <row r="358" spans="2:2" ht="15.75" x14ac:dyDescent="0.25">
      <c r="B358" s="13"/>
    </row>
    <row r="359" spans="2:2" ht="15.75" x14ac:dyDescent="0.25">
      <c r="B359" s="13"/>
    </row>
    <row r="360" spans="2:2" ht="15.75" x14ac:dyDescent="0.25">
      <c r="B360" s="13"/>
    </row>
    <row r="361" spans="2:2" ht="15.75" x14ac:dyDescent="0.25">
      <c r="B361" s="13"/>
    </row>
    <row r="362" spans="2:2" ht="15.75" x14ac:dyDescent="0.25">
      <c r="B362" s="13"/>
    </row>
    <row r="363" spans="2:2" ht="15.75" x14ac:dyDescent="0.25">
      <c r="B363" s="13"/>
    </row>
    <row r="364" spans="2:2" ht="15.75" x14ac:dyDescent="0.25">
      <c r="B364" s="13"/>
    </row>
    <row r="365" spans="2:2" ht="15.75" x14ac:dyDescent="0.25">
      <c r="B365" s="13"/>
    </row>
    <row r="366" spans="2:2" ht="15.75" x14ac:dyDescent="0.25">
      <c r="B366" s="13"/>
    </row>
    <row r="367" spans="2:2" ht="15.75" x14ac:dyDescent="0.25">
      <c r="B367" s="13"/>
    </row>
    <row r="368" spans="2:2" ht="15.75" x14ac:dyDescent="0.25">
      <c r="B368" s="13"/>
    </row>
    <row r="369" spans="2:2" ht="15.75" x14ac:dyDescent="0.25">
      <c r="B369" s="13"/>
    </row>
    <row r="370" spans="2:2" ht="15.75" x14ac:dyDescent="0.25">
      <c r="B370" s="13"/>
    </row>
    <row r="371" spans="2:2" ht="15.75" x14ac:dyDescent="0.25">
      <c r="B371" s="13"/>
    </row>
    <row r="372" spans="2:2" ht="15.75" x14ac:dyDescent="0.25">
      <c r="B372" s="13"/>
    </row>
    <row r="373" spans="2:2" ht="15.75" x14ac:dyDescent="0.25">
      <c r="B373" s="13"/>
    </row>
    <row r="374" spans="2:2" ht="15.75" x14ac:dyDescent="0.25">
      <c r="B374" s="13"/>
    </row>
    <row r="375" spans="2:2" ht="15.75" x14ac:dyDescent="0.25">
      <c r="B375" s="13"/>
    </row>
    <row r="376" spans="2:2" ht="15.75" x14ac:dyDescent="0.25">
      <c r="B376" s="13"/>
    </row>
    <row r="377" spans="2:2" ht="15.75" x14ac:dyDescent="0.25">
      <c r="B377" s="13"/>
    </row>
    <row r="378" spans="2:2" ht="15.75" x14ac:dyDescent="0.25">
      <c r="B378" s="13"/>
    </row>
    <row r="379" spans="2:2" ht="15.75" x14ac:dyDescent="0.25">
      <c r="B379" s="13"/>
    </row>
    <row r="380" spans="2:2" ht="15.75" x14ac:dyDescent="0.25">
      <c r="B380" s="13"/>
    </row>
    <row r="381" spans="2:2" ht="15.75" x14ac:dyDescent="0.25">
      <c r="B381" s="13"/>
    </row>
    <row r="382" spans="2:2" ht="15.75" x14ac:dyDescent="0.25">
      <c r="B382" s="13"/>
    </row>
    <row r="383" spans="2:2" ht="15.75" x14ac:dyDescent="0.25">
      <c r="B383" s="13"/>
    </row>
    <row r="384" spans="2:2" ht="15.75" x14ac:dyDescent="0.25">
      <c r="B384" s="13"/>
    </row>
    <row r="385" spans="2:2" ht="15.75" x14ac:dyDescent="0.25">
      <c r="B385" s="13"/>
    </row>
    <row r="386" spans="2:2" ht="15.75" x14ac:dyDescent="0.25">
      <c r="B386" s="13"/>
    </row>
    <row r="387" spans="2:2" ht="15.75" x14ac:dyDescent="0.25">
      <c r="B387" s="13"/>
    </row>
    <row r="388" spans="2:2" ht="15.75" x14ac:dyDescent="0.25">
      <c r="B388" s="13"/>
    </row>
    <row r="389" spans="2:2" ht="15.75" x14ac:dyDescent="0.25">
      <c r="B389" s="13"/>
    </row>
    <row r="390" spans="2:2" ht="15.75" x14ac:dyDescent="0.25">
      <c r="B390" s="13"/>
    </row>
    <row r="391" spans="2:2" ht="15.75" x14ac:dyDescent="0.25">
      <c r="B391" s="13"/>
    </row>
    <row r="392" spans="2:2" ht="15.75" x14ac:dyDescent="0.25">
      <c r="B392" s="13"/>
    </row>
    <row r="393" spans="2:2" ht="15.75" x14ac:dyDescent="0.25">
      <c r="B393" s="13"/>
    </row>
    <row r="394" spans="2:2" ht="15.75" x14ac:dyDescent="0.25">
      <c r="B394" s="13"/>
    </row>
    <row r="395" spans="2:2" ht="15.75" x14ac:dyDescent="0.25">
      <c r="B395" s="13"/>
    </row>
    <row r="396" spans="2:2" ht="15.75" x14ac:dyDescent="0.25">
      <c r="B396" s="13"/>
    </row>
    <row r="397" spans="2:2" ht="15.75" x14ac:dyDescent="0.25">
      <c r="B397" s="13"/>
    </row>
    <row r="398" spans="2:2" ht="15.75" x14ac:dyDescent="0.25">
      <c r="B398" s="13"/>
    </row>
    <row r="399" spans="2:2" ht="15.75" x14ac:dyDescent="0.25">
      <c r="B399" s="13"/>
    </row>
    <row r="400" spans="2:2" ht="15.75" x14ac:dyDescent="0.25">
      <c r="B400" s="13"/>
    </row>
    <row r="401" spans="2:2" ht="15.75" x14ac:dyDescent="0.25">
      <c r="B401" s="13"/>
    </row>
    <row r="402" spans="2:2" ht="15.75" x14ac:dyDescent="0.25">
      <c r="B402" s="13"/>
    </row>
    <row r="403" spans="2:2" ht="15.75" x14ac:dyDescent="0.25">
      <c r="B403" s="13"/>
    </row>
    <row r="404" spans="2:2" ht="15.75" x14ac:dyDescent="0.25">
      <c r="B404" s="13"/>
    </row>
    <row r="405" spans="2:2" ht="15.75" x14ac:dyDescent="0.25">
      <c r="B405" s="13"/>
    </row>
    <row r="406" spans="2:2" ht="15.75" x14ac:dyDescent="0.25">
      <c r="B406" s="13"/>
    </row>
    <row r="407" spans="2:2" ht="15.75" x14ac:dyDescent="0.25">
      <c r="B407" s="13"/>
    </row>
    <row r="408" spans="2:2" ht="15.75" x14ac:dyDescent="0.25">
      <c r="B408" s="13"/>
    </row>
    <row r="409" spans="2:2" ht="15.75" x14ac:dyDescent="0.25">
      <c r="B409" s="13"/>
    </row>
    <row r="410" spans="2:2" ht="15.75" x14ac:dyDescent="0.25">
      <c r="B410" s="13"/>
    </row>
    <row r="411" spans="2:2" ht="15.75" x14ac:dyDescent="0.25">
      <c r="B411" s="13"/>
    </row>
    <row r="412" spans="2:2" ht="15.75" x14ac:dyDescent="0.25">
      <c r="B412" s="13"/>
    </row>
    <row r="413" spans="2:2" ht="15.75" x14ac:dyDescent="0.25">
      <c r="B413" s="13"/>
    </row>
    <row r="414" spans="2:2" ht="15.75" x14ac:dyDescent="0.25">
      <c r="B414" s="13"/>
    </row>
    <row r="415" spans="2:2" ht="15.75" x14ac:dyDescent="0.25">
      <c r="B415" s="13"/>
    </row>
    <row r="416" spans="2:2" ht="15.75" x14ac:dyDescent="0.25">
      <c r="B416" s="13"/>
    </row>
    <row r="417" spans="2:2" ht="15.75" x14ac:dyDescent="0.25">
      <c r="B417" s="13"/>
    </row>
    <row r="418" spans="2:2" ht="15.75" x14ac:dyDescent="0.25">
      <c r="B418" s="13"/>
    </row>
    <row r="419" spans="2:2" ht="15.75" x14ac:dyDescent="0.25">
      <c r="B419" s="13"/>
    </row>
    <row r="420" spans="2:2" ht="15.75" x14ac:dyDescent="0.25">
      <c r="B420" s="13"/>
    </row>
    <row r="421" spans="2:2" ht="15.75" x14ac:dyDescent="0.25">
      <c r="B421" s="13"/>
    </row>
    <row r="422" spans="2:2" ht="15.75" x14ac:dyDescent="0.25">
      <c r="B422" s="13"/>
    </row>
    <row r="423" spans="2:2" ht="15.75" x14ac:dyDescent="0.25">
      <c r="B423" s="13"/>
    </row>
    <row r="424" spans="2:2" ht="15.75" x14ac:dyDescent="0.25">
      <c r="B424" s="13"/>
    </row>
    <row r="425" spans="2:2" ht="15.75" x14ac:dyDescent="0.25">
      <c r="B425" s="13"/>
    </row>
    <row r="426" spans="2:2" ht="15.75" x14ac:dyDescent="0.25">
      <c r="B426" s="13"/>
    </row>
    <row r="427" spans="2:2" ht="15.75" x14ac:dyDescent="0.25">
      <c r="B427" s="13"/>
    </row>
    <row r="428" spans="2:2" ht="15.75" x14ac:dyDescent="0.25">
      <c r="B428" s="13"/>
    </row>
    <row r="429" spans="2:2" ht="15.75" x14ac:dyDescent="0.25">
      <c r="B429" s="13"/>
    </row>
    <row r="430" spans="2:2" ht="15.75" x14ac:dyDescent="0.25">
      <c r="B430" s="13"/>
    </row>
    <row r="431" spans="2:2" ht="15.75" x14ac:dyDescent="0.25">
      <c r="B431" s="13"/>
    </row>
    <row r="432" spans="2:2" ht="15.75" x14ac:dyDescent="0.25">
      <c r="B432" s="13"/>
    </row>
    <row r="433" spans="2:2" ht="15.75" x14ac:dyDescent="0.25">
      <c r="B433" s="13"/>
    </row>
    <row r="434" spans="2:2" ht="15.75" x14ac:dyDescent="0.25">
      <c r="B434" s="13"/>
    </row>
    <row r="435" spans="2:2" ht="15.75" x14ac:dyDescent="0.25">
      <c r="B435" s="13"/>
    </row>
    <row r="436" spans="2:2" ht="15.75" x14ac:dyDescent="0.25">
      <c r="B436" s="13"/>
    </row>
    <row r="437" spans="2:2" ht="15.75" x14ac:dyDescent="0.25">
      <c r="B437" s="13"/>
    </row>
    <row r="438" spans="2:2" ht="15.75" x14ac:dyDescent="0.25">
      <c r="B438" s="13"/>
    </row>
    <row r="439" spans="2:2" ht="15.75" x14ac:dyDescent="0.25">
      <c r="B439" s="13"/>
    </row>
    <row r="440" spans="2:2" ht="15.75" x14ac:dyDescent="0.25">
      <c r="B440" s="13"/>
    </row>
    <row r="441" spans="2:2" ht="15.75" x14ac:dyDescent="0.25">
      <c r="B441" s="13"/>
    </row>
    <row r="442" spans="2:2" ht="15.75" x14ac:dyDescent="0.25">
      <c r="B442" s="13"/>
    </row>
    <row r="443" spans="2:2" ht="15.75" x14ac:dyDescent="0.25">
      <c r="B443" s="13"/>
    </row>
    <row r="444" spans="2:2" ht="15.75" x14ac:dyDescent="0.25">
      <c r="B444" s="13"/>
    </row>
    <row r="445" spans="2:2" ht="15.75" x14ac:dyDescent="0.25">
      <c r="B445" s="13"/>
    </row>
    <row r="446" spans="2:2" ht="15.75" x14ac:dyDescent="0.25">
      <c r="B446" s="13"/>
    </row>
    <row r="447" spans="2:2" ht="15.75" x14ac:dyDescent="0.25">
      <c r="B447" s="13"/>
    </row>
    <row r="448" spans="2:2" ht="15.75" x14ac:dyDescent="0.25">
      <c r="B448" s="13"/>
    </row>
    <row r="449" spans="2:2" ht="15.75" x14ac:dyDescent="0.25">
      <c r="B449" s="13"/>
    </row>
    <row r="450" spans="2:2" ht="15.75" x14ac:dyDescent="0.25">
      <c r="B450" s="13"/>
    </row>
    <row r="451" spans="2:2" ht="15.75" x14ac:dyDescent="0.25">
      <c r="B451" s="13"/>
    </row>
    <row r="452" spans="2:2" ht="15.75" x14ac:dyDescent="0.25">
      <c r="B452" s="13"/>
    </row>
    <row r="453" spans="2:2" ht="15.75" x14ac:dyDescent="0.25">
      <c r="B453" s="13"/>
    </row>
    <row r="454" spans="2:2" ht="15.75" x14ac:dyDescent="0.25">
      <c r="B454" s="13"/>
    </row>
    <row r="455" spans="2:2" ht="15.75" x14ac:dyDescent="0.25">
      <c r="B455" s="13"/>
    </row>
    <row r="456" spans="2:2" ht="15.75" x14ac:dyDescent="0.25">
      <c r="B456" s="13"/>
    </row>
    <row r="457" spans="2:2" ht="15.75" x14ac:dyDescent="0.25">
      <c r="B457" s="13"/>
    </row>
    <row r="458" spans="2:2" ht="15.75" x14ac:dyDescent="0.25">
      <c r="B458" s="13"/>
    </row>
    <row r="459" spans="2:2" ht="15.75" x14ac:dyDescent="0.25">
      <c r="B459" s="13"/>
    </row>
    <row r="460" spans="2:2" ht="15.75" x14ac:dyDescent="0.25">
      <c r="B460" s="13"/>
    </row>
    <row r="461" spans="2:2" ht="15.75" x14ac:dyDescent="0.25">
      <c r="B461" s="13"/>
    </row>
    <row r="462" spans="2:2" ht="15.75" x14ac:dyDescent="0.25">
      <c r="B462" s="13"/>
    </row>
    <row r="463" spans="2:2" ht="15.75" x14ac:dyDescent="0.25">
      <c r="B463" s="13"/>
    </row>
    <row r="464" spans="2:2" ht="15.75" x14ac:dyDescent="0.25">
      <c r="B464" s="13"/>
    </row>
    <row r="465" spans="2:2" ht="15.75" x14ac:dyDescent="0.25">
      <c r="B465" s="13"/>
    </row>
    <row r="466" spans="2:2" ht="15.75" x14ac:dyDescent="0.25">
      <c r="B466" s="13"/>
    </row>
    <row r="467" spans="2:2" ht="15.75" x14ac:dyDescent="0.25">
      <c r="B467" s="13"/>
    </row>
    <row r="468" spans="2:2" ht="15.75" x14ac:dyDescent="0.25">
      <c r="B468" s="13"/>
    </row>
    <row r="469" spans="2:2" ht="15.75" x14ac:dyDescent="0.25">
      <c r="B469" s="13"/>
    </row>
    <row r="470" spans="2:2" ht="15.75" x14ac:dyDescent="0.25">
      <c r="B470" s="13"/>
    </row>
    <row r="471" spans="2:2" ht="15.75" x14ac:dyDescent="0.25">
      <c r="B471" s="13"/>
    </row>
    <row r="472" spans="2:2" ht="15.75" x14ac:dyDescent="0.25">
      <c r="B472" s="13"/>
    </row>
    <row r="473" spans="2:2" ht="15.75" x14ac:dyDescent="0.25">
      <c r="B473" s="13"/>
    </row>
    <row r="474" spans="2:2" ht="15.75" x14ac:dyDescent="0.25">
      <c r="B474" s="13"/>
    </row>
    <row r="475" spans="2:2" ht="15.75" x14ac:dyDescent="0.25">
      <c r="B475" s="13"/>
    </row>
    <row r="476" spans="2:2" ht="15.75" x14ac:dyDescent="0.25">
      <c r="B476" s="13"/>
    </row>
    <row r="477" spans="2:2" ht="15.75" x14ac:dyDescent="0.25">
      <c r="B477" s="13"/>
    </row>
    <row r="478" spans="2:2" ht="15.75" x14ac:dyDescent="0.25">
      <c r="B478" s="13"/>
    </row>
    <row r="479" spans="2:2" ht="15.75" x14ac:dyDescent="0.25">
      <c r="B479" s="13"/>
    </row>
    <row r="480" spans="2:2" ht="15.75" x14ac:dyDescent="0.25">
      <c r="B480" s="13"/>
    </row>
    <row r="481" spans="2:2" ht="15.75" x14ac:dyDescent="0.25">
      <c r="B481" s="13"/>
    </row>
    <row r="482" spans="2:2" ht="15.75" x14ac:dyDescent="0.25">
      <c r="B482" s="13"/>
    </row>
    <row r="483" spans="2:2" ht="15.75" x14ac:dyDescent="0.25">
      <c r="B483" s="13"/>
    </row>
    <row r="484" spans="2:2" ht="15.75" x14ac:dyDescent="0.25">
      <c r="B484" s="13"/>
    </row>
    <row r="485" spans="2:2" ht="15.75" x14ac:dyDescent="0.25">
      <c r="B485" s="13"/>
    </row>
    <row r="486" spans="2:2" ht="15.75" x14ac:dyDescent="0.25">
      <c r="B486" s="13"/>
    </row>
    <row r="487" spans="2:2" ht="15.75" x14ac:dyDescent="0.25">
      <c r="B487" s="13"/>
    </row>
    <row r="488" spans="2:2" ht="15.75" x14ac:dyDescent="0.25">
      <c r="B488" s="13"/>
    </row>
    <row r="489" spans="2:2" ht="15.75" x14ac:dyDescent="0.25">
      <c r="B489" s="13"/>
    </row>
    <row r="490" spans="2:2" ht="15.75" x14ac:dyDescent="0.25">
      <c r="B490" s="13"/>
    </row>
    <row r="491" spans="2:2" ht="15.75" x14ac:dyDescent="0.25">
      <c r="B491" s="13"/>
    </row>
    <row r="492" spans="2:2" ht="15.75" x14ac:dyDescent="0.25">
      <c r="B492" s="13"/>
    </row>
    <row r="493" spans="2:2" ht="15.75" x14ac:dyDescent="0.25">
      <c r="B493" s="13"/>
    </row>
    <row r="494" spans="2:2" ht="15.75" x14ac:dyDescent="0.25">
      <c r="B494" s="13"/>
    </row>
    <row r="495" spans="2:2" ht="15.75" x14ac:dyDescent="0.25">
      <c r="B495" s="13"/>
    </row>
    <row r="496" spans="2:2" ht="15.75" x14ac:dyDescent="0.25">
      <c r="B496" s="13"/>
    </row>
    <row r="497" spans="2:2" ht="15.75" x14ac:dyDescent="0.25">
      <c r="B497" s="13"/>
    </row>
    <row r="498" spans="2:2" ht="15.75" x14ac:dyDescent="0.25">
      <c r="B498" s="13"/>
    </row>
    <row r="499" spans="2:2" ht="15.75" x14ac:dyDescent="0.25">
      <c r="B499" s="13"/>
    </row>
    <row r="500" spans="2:2" ht="15.75" x14ac:dyDescent="0.25">
      <c r="B500" s="13"/>
    </row>
    <row r="501" spans="2:2" ht="15.75" x14ac:dyDescent="0.25">
      <c r="B501" s="13"/>
    </row>
    <row r="502" spans="2:2" ht="15.75" x14ac:dyDescent="0.25">
      <c r="B502" s="13"/>
    </row>
    <row r="503" spans="2:2" ht="15.75" x14ac:dyDescent="0.25">
      <c r="B503" s="13"/>
    </row>
    <row r="504" spans="2:2" ht="15.75" x14ac:dyDescent="0.25">
      <c r="B504" s="13"/>
    </row>
    <row r="505" spans="2:2" ht="15.75" x14ac:dyDescent="0.25">
      <c r="B505" s="13"/>
    </row>
    <row r="506" spans="2:2" ht="15.75" x14ac:dyDescent="0.25">
      <c r="B506" s="13"/>
    </row>
    <row r="507" spans="2:2" ht="15.75" x14ac:dyDescent="0.25">
      <c r="B507" s="13"/>
    </row>
    <row r="508" spans="2:2" ht="15.75" x14ac:dyDescent="0.25">
      <c r="B508" s="13"/>
    </row>
    <row r="509" spans="2:2" ht="15.75" x14ac:dyDescent="0.25">
      <c r="B509" s="13"/>
    </row>
    <row r="510" spans="2:2" ht="15.75" x14ac:dyDescent="0.25">
      <c r="B510" s="13"/>
    </row>
    <row r="511" spans="2:2" ht="15.75" x14ac:dyDescent="0.25">
      <c r="B511" s="13"/>
    </row>
    <row r="512" spans="2:2" ht="15.75" x14ac:dyDescent="0.25">
      <c r="B512" s="13"/>
    </row>
    <row r="513" spans="2:2" ht="15.75" x14ac:dyDescent="0.25">
      <c r="B513" s="13"/>
    </row>
    <row r="514" spans="2:2" ht="15.75" x14ac:dyDescent="0.25">
      <c r="B514" s="13"/>
    </row>
    <row r="515" spans="2:2" ht="15.75" x14ac:dyDescent="0.25">
      <c r="B515" s="13"/>
    </row>
    <row r="516" spans="2:2" ht="15.75" x14ac:dyDescent="0.25">
      <c r="B516" s="13"/>
    </row>
    <row r="517" spans="2:2" ht="15.75" x14ac:dyDescent="0.25">
      <c r="B517" s="13"/>
    </row>
    <row r="518" spans="2:2" ht="15.75" x14ac:dyDescent="0.25">
      <c r="B518" s="13"/>
    </row>
    <row r="519" spans="2:2" ht="15.75" x14ac:dyDescent="0.25">
      <c r="B519" s="13"/>
    </row>
    <row r="520" spans="2:2" ht="15.75" x14ac:dyDescent="0.25">
      <c r="B520" s="13"/>
    </row>
    <row r="521" spans="2:2" ht="15.75" x14ac:dyDescent="0.25">
      <c r="B521" s="13"/>
    </row>
    <row r="522" spans="2:2" ht="15.75" x14ac:dyDescent="0.25">
      <c r="B522" s="13"/>
    </row>
    <row r="523" spans="2:2" ht="15.75" x14ac:dyDescent="0.25">
      <c r="B523" s="13"/>
    </row>
    <row r="524" spans="2:2" ht="15.75" x14ac:dyDescent="0.25">
      <c r="B524" s="13"/>
    </row>
    <row r="525" spans="2:2" ht="15.75" x14ac:dyDescent="0.25">
      <c r="B525" s="13"/>
    </row>
    <row r="526" spans="2:2" ht="15.75" x14ac:dyDescent="0.25">
      <c r="B526" s="13"/>
    </row>
    <row r="527" spans="2:2" ht="15.75" x14ac:dyDescent="0.25">
      <c r="B527" s="13"/>
    </row>
    <row r="528" spans="2:2" ht="15.75" x14ac:dyDescent="0.25">
      <c r="B528" s="13"/>
    </row>
    <row r="529" spans="2:2" ht="15.75" x14ac:dyDescent="0.25">
      <c r="B529" s="13"/>
    </row>
    <row r="530" spans="2:2" ht="15.75" x14ac:dyDescent="0.25">
      <c r="B530" s="13"/>
    </row>
    <row r="531" spans="2:2" ht="15.75" x14ac:dyDescent="0.25">
      <c r="B531" s="13"/>
    </row>
    <row r="532" spans="2:2" ht="15.75" x14ac:dyDescent="0.25">
      <c r="B532" s="13"/>
    </row>
    <row r="533" spans="2:2" ht="15.75" x14ac:dyDescent="0.25">
      <c r="B533" s="13"/>
    </row>
    <row r="534" spans="2:2" ht="15.75" x14ac:dyDescent="0.25">
      <c r="B534" s="13"/>
    </row>
    <row r="535" spans="2:2" ht="15.75" x14ac:dyDescent="0.25">
      <c r="B535" s="13"/>
    </row>
    <row r="536" spans="2:2" ht="15.75" x14ac:dyDescent="0.25">
      <c r="B536" s="13"/>
    </row>
    <row r="537" spans="2:2" ht="15.75" x14ac:dyDescent="0.25">
      <c r="B537" s="13"/>
    </row>
    <row r="538" spans="2:2" ht="15.75" x14ac:dyDescent="0.25">
      <c r="B538" s="13"/>
    </row>
    <row r="539" spans="2:2" ht="15.75" x14ac:dyDescent="0.25">
      <c r="B539" s="13"/>
    </row>
    <row r="540" spans="2:2" ht="15.75" x14ac:dyDescent="0.25">
      <c r="B540" s="13"/>
    </row>
    <row r="541" spans="2:2" ht="15.75" x14ac:dyDescent="0.25">
      <c r="B541" s="13"/>
    </row>
    <row r="542" spans="2:2" ht="15.75" x14ac:dyDescent="0.25">
      <c r="B542" s="13"/>
    </row>
    <row r="543" spans="2:2" ht="15.75" x14ac:dyDescent="0.25">
      <c r="B543" s="13"/>
    </row>
    <row r="544" spans="2:2" ht="15.75" x14ac:dyDescent="0.25">
      <c r="B544" s="13"/>
    </row>
    <row r="545" spans="2:2" ht="15.75" x14ac:dyDescent="0.25">
      <c r="B545" s="13"/>
    </row>
    <row r="546" spans="2:2" ht="15.75" x14ac:dyDescent="0.25">
      <c r="B546" s="13"/>
    </row>
    <row r="547" spans="2:2" ht="15.75" x14ac:dyDescent="0.25">
      <c r="B547" s="13"/>
    </row>
    <row r="548" spans="2:2" ht="15.75" x14ac:dyDescent="0.25">
      <c r="B548" s="13"/>
    </row>
    <row r="549" spans="2:2" ht="15.75" x14ac:dyDescent="0.25">
      <c r="B549" s="13"/>
    </row>
    <row r="550" spans="2:2" ht="15.75" x14ac:dyDescent="0.25">
      <c r="B550" s="13"/>
    </row>
    <row r="551" spans="2:2" ht="15.75" x14ac:dyDescent="0.25">
      <c r="B551" s="13"/>
    </row>
    <row r="552" spans="2:2" ht="15.75" x14ac:dyDescent="0.25">
      <c r="B552" s="13"/>
    </row>
    <row r="553" spans="2:2" ht="15.75" x14ac:dyDescent="0.25">
      <c r="B553" s="13"/>
    </row>
    <row r="554" spans="2:2" ht="15.75" x14ac:dyDescent="0.25">
      <c r="B554" s="13"/>
    </row>
    <row r="555" spans="2:2" ht="15.75" x14ac:dyDescent="0.25">
      <c r="B555" s="13"/>
    </row>
    <row r="556" spans="2:2" ht="15.75" x14ac:dyDescent="0.25">
      <c r="B556" s="13"/>
    </row>
    <row r="557" spans="2:2" ht="15.75" x14ac:dyDescent="0.25">
      <c r="B557" s="13"/>
    </row>
    <row r="558" spans="2:2" ht="15.75" x14ac:dyDescent="0.25">
      <c r="B558" s="13"/>
    </row>
    <row r="559" spans="2:2" ht="15.75" x14ac:dyDescent="0.25">
      <c r="B559" s="13"/>
    </row>
    <row r="560" spans="2:2" ht="15.75" x14ac:dyDescent="0.25">
      <c r="B560" s="13"/>
    </row>
    <row r="561" spans="2:2" ht="15.75" x14ac:dyDescent="0.25">
      <c r="B561" s="13"/>
    </row>
    <row r="562" spans="2:2" ht="15.75" x14ac:dyDescent="0.25">
      <c r="B562" s="13"/>
    </row>
    <row r="563" spans="2:2" ht="15.75" x14ac:dyDescent="0.25">
      <c r="B563" s="13"/>
    </row>
    <row r="564" spans="2:2" ht="15.75" x14ac:dyDescent="0.25">
      <c r="B564" s="13"/>
    </row>
    <row r="565" spans="2:2" ht="15.75" x14ac:dyDescent="0.25">
      <c r="B565" s="13"/>
    </row>
    <row r="566" spans="2:2" ht="15.75" x14ac:dyDescent="0.25">
      <c r="B566" s="13"/>
    </row>
    <row r="567" spans="2:2" ht="15.75" x14ac:dyDescent="0.25">
      <c r="B567" s="13"/>
    </row>
    <row r="568" spans="2:2" ht="15.75" x14ac:dyDescent="0.25">
      <c r="B568" s="13"/>
    </row>
    <row r="569" spans="2:2" ht="15.75" x14ac:dyDescent="0.25">
      <c r="B569" s="13"/>
    </row>
    <row r="570" spans="2:2" ht="15.75" x14ac:dyDescent="0.25">
      <c r="B570" s="13"/>
    </row>
    <row r="571" spans="2:2" ht="15.75" x14ac:dyDescent="0.25">
      <c r="B571" s="13"/>
    </row>
    <row r="572" spans="2:2" ht="15.75" x14ac:dyDescent="0.25">
      <c r="B572" s="13"/>
    </row>
    <row r="573" spans="2:2" ht="15.75" x14ac:dyDescent="0.25">
      <c r="B573" s="13"/>
    </row>
    <row r="574" spans="2:2" ht="15.75" x14ac:dyDescent="0.25">
      <c r="B574" s="13"/>
    </row>
    <row r="575" spans="2:2" ht="15.75" x14ac:dyDescent="0.25">
      <c r="B575" s="13"/>
    </row>
    <row r="576" spans="2:2" ht="15.75" x14ac:dyDescent="0.25">
      <c r="B576" s="13"/>
    </row>
    <row r="577" spans="2:2" ht="15.75" x14ac:dyDescent="0.25">
      <c r="B577" s="13"/>
    </row>
    <row r="578" spans="2:2" ht="15.75" x14ac:dyDescent="0.25">
      <c r="B578" s="13"/>
    </row>
    <row r="579" spans="2:2" ht="15.75" x14ac:dyDescent="0.25">
      <c r="B579" s="13"/>
    </row>
    <row r="580" spans="2:2" ht="15.75" x14ac:dyDescent="0.25">
      <c r="B580" s="13"/>
    </row>
    <row r="581" spans="2:2" ht="15.75" x14ac:dyDescent="0.25">
      <c r="B581" s="13"/>
    </row>
    <row r="582" spans="2:2" ht="15.75" x14ac:dyDescent="0.25">
      <c r="B582" s="13"/>
    </row>
    <row r="583" spans="2:2" ht="15.75" x14ac:dyDescent="0.25">
      <c r="B583" s="13"/>
    </row>
    <row r="584" spans="2:2" ht="15.75" x14ac:dyDescent="0.25">
      <c r="B584" s="13"/>
    </row>
    <row r="585" spans="2:2" ht="15.75" x14ac:dyDescent="0.25">
      <c r="B585" s="13"/>
    </row>
    <row r="586" spans="2:2" ht="15.75" x14ac:dyDescent="0.25">
      <c r="B586" s="13"/>
    </row>
    <row r="587" spans="2:2" ht="15.75" x14ac:dyDescent="0.25">
      <c r="B587" s="13"/>
    </row>
    <row r="588" spans="2:2" ht="15.75" x14ac:dyDescent="0.25">
      <c r="B588" s="13"/>
    </row>
    <row r="589" spans="2:2" ht="15.75" x14ac:dyDescent="0.25">
      <c r="B589" s="13"/>
    </row>
    <row r="590" spans="2:2" ht="15.75" x14ac:dyDescent="0.25">
      <c r="B590" s="13"/>
    </row>
    <row r="591" spans="2:2" ht="15.75" x14ac:dyDescent="0.25">
      <c r="B591" s="13"/>
    </row>
    <row r="592" spans="2:2" ht="15.75" x14ac:dyDescent="0.25">
      <c r="B592" s="13"/>
    </row>
    <row r="593" spans="2:2" ht="15.75" x14ac:dyDescent="0.25">
      <c r="B593" s="13"/>
    </row>
    <row r="594" spans="2:2" ht="15.75" x14ac:dyDescent="0.25">
      <c r="B594" s="13"/>
    </row>
    <row r="595" spans="2:2" ht="15.75" x14ac:dyDescent="0.25">
      <c r="B595" s="13"/>
    </row>
    <row r="596" spans="2:2" ht="15.75" x14ac:dyDescent="0.25">
      <c r="B596" s="13"/>
    </row>
    <row r="597" spans="2:2" ht="15.75" x14ac:dyDescent="0.25">
      <c r="B597" s="13"/>
    </row>
    <row r="598" spans="2:2" ht="15.75" x14ac:dyDescent="0.25">
      <c r="B598" s="13"/>
    </row>
    <row r="599" spans="2:2" ht="15.75" x14ac:dyDescent="0.25">
      <c r="B599" s="13"/>
    </row>
    <row r="600" spans="2:2" ht="15.75" x14ac:dyDescent="0.25">
      <c r="B600" s="13"/>
    </row>
    <row r="601" spans="2:2" ht="15.75" x14ac:dyDescent="0.25">
      <c r="B601" s="13"/>
    </row>
    <row r="602" spans="2:2" ht="15.75" x14ac:dyDescent="0.25">
      <c r="B602" s="13"/>
    </row>
    <row r="603" spans="2:2" ht="15.75" x14ac:dyDescent="0.25">
      <c r="B603" s="13"/>
    </row>
    <row r="604" spans="2:2" ht="15.75" x14ac:dyDescent="0.25">
      <c r="B604" s="13"/>
    </row>
    <row r="605" spans="2:2" ht="15.75" x14ac:dyDescent="0.25">
      <c r="B605" s="13"/>
    </row>
    <row r="606" spans="2:2" ht="15.75" x14ac:dyDescent="0.25">
      <c r="B606" s="13"/>
    </row>
    <row r="607" spans="2:2" ht="15.75" x14ac:dyDescent="0.25">
      <c r="B607" s="13"/>
    </row>
    <row r="608" spans="2:2" ht="15.75" x14ac:dyDescent="0.25">
      <c r="B608" s="13"/>
    </row>
    <row r="609" spans="2:2" ht="15.75" x14ac:dyDescent="0.25">
      <c r="B609" s="13"/>
    </row>
    <row r="610" spans="2:2" ht="15.75" x14ac:dyDescent="0.25">
      <c r="B610" s="13"/>
    </row>
    <row r="611" spans="2:2" ht="15.75" x14ac:dyDescent="0.25">
      <c r="B611" s="13"/>
    </row>
    <row r="612" spans="2:2" ht="15.75" x14ac:dyDescent="0.25">
      <c r="B612" s="13"/>
    </row>
    <row r="613" spans="2:2" ht="15.75" x14ac:dyDescent="0.25">
      <c r="B613" s="13"/>
    </row>
    <row r="614" spans="2:2" ht="15.75" x14ac:dyDescent="0.25">
      <c r="B614" s="13"/>
    </row>
    <row r="615" spans="2:2" ht="15.75" x14ac:dyDescent="0.25">
      <c r="B615" s="13"/>
    </row>
    <row r="616" spans="2:2" ht="15.75" x14ac:dyDescent="0.25">
      <c r="B616" s="13"/>
    </row>
    <row r="617" spans="2:2" ht="15.75" x14ac:dyDescent="0.25">
      <c r="B617" s="13"/>
    </row>
    <row r="618" spans="2:2" ht="15.75" x14ac:dyDescent="0.25">
      <c r="B618" s="13"/>
    </row>
    <row r="619" spans="2:2" ht="15.75" x14ac:dyDescent="0.25">
      <c r="B619" s="13"/>
    </row>
    <row r="620" spans="2:2" ht="15.75" x14ac:dyDescent="0.25">
      <c r="B620" s="13"/>
    </row>
    <row r="621" spans="2:2" ht="15.75" x14ac:dyDescent="0.25">
      <c r="B621" s="13"/>
    </row>
    <row r="622" spans="2:2" ht="15.75" x14ac:dyDescent="0.25">
      <c r="B622" s="13"/>
    </row>
    <row r="623" spans="2:2" ht="15.75" x14ac:dyDescent="0.25">
      <c r="B623" s="13"/>
    </row>
    <row r="624" spans="2:2" ht="15.75" x14ac:dyDescent="0.25">
      <c r="B624" s="13"/>
    </row>
    <row r="625" spans="2:2" ht="15.75" x14ac:dyDescent="0.25">
      <c r="B625" s="13"/>
    </row>
    <row r="626" spans="2:2" ht="15.75" x14ac:dyDescent="0.25">
      <c r="B626" s="13"/>
    </row>
    <row r="627" spans="2:2" ht="15.75" x14ac:dyDescent="0.25">
      <c r="B627" s="13"/>
    </row>
    <row r="628" spans="2:2" ht="15.75" x14ac:dyDescent="0.25">
      <c r="B628" s="13"/>
    </row>
    <row r="629" spans="2:2" ht="15.75" x14ac:dyDescent="0.25">
      <c r="B629" s="13"/>
    </row>
    <row r="630" spans="2:2" ht="15.75" x14ac:dyDescent="0.25">
      <c r="B630" s="13"/>
    </row>
    <row r="631" spans="2:2" ht="15.75" x14ac:dyDescent="0.25">
      <c r="B631" s="13"/>
    </row>
    <row r="632" spans="2:2" ht="15.75" x14ac:dyDescent="0.25">
      <c r="B632" s="13"/>
    </row>
    <row r="633" spans="2:2" ht="15.75" x14ac:dyDescent="0.25">
      <c r="B633" s="13"/>
    </row>
    <row r="634" spans="2:2" ht="15.75" x14ac:dyDescent="0.25">
      <c r="B634" s="13"/>
    </row>
    <row r="635" spans="2:2" ht="15.75" x14ac:dyDescent="0.25">
      <c r="B635" s="13"/>
    </row>
    <row r="636" spans="2:2" ht="15.75" x14ac:dyDescent="0.25">
      <c r="B636" s="13"/>
    </row>
    <row r="637" spans="2:2" ht="15.75" x14ac:dyDescent="0.25">
      <c r="B637" s="13"/>
    </row>
    <row r="638" spans="2:2" ht="15.75" x14ac:dyDescent="0.25">
      <c r="B638" s="13"/>
    </row>
    <row r="639" spans="2:2" ht="15.75" x14ac:dyDescent="0.25">
      <c r="B639" s="13"/>
    </row>
    <row r="640" spans="2:2" ht="15.75" x14ac:dyDescent="0.25">
      <c r="B640" s="13"/>
    </row>
    <row r="641" spans="2:2" ht="15.75" x14ac:dyDescent="0.25">
      <c r="B641" s="13"/>
    </row>
    <row r="642" spans="2:2" ht="15.75" x14ac:dyDescent="0.25">
      <c r="B642" s="13"/>
    </row>
    <row r="643" spans="2:2" ht="15.75" x14ac:dyDescent="0.25">
      <c r="B643" s="13"/>
    </row>
    <row r="644" spans="2:2" ht="15.75" x14ac:dyDescent="0.25">
      <c r="B644" s="13"/>
    </row>
    <row r="645" spans="2:2" ht="15.75" x14ac:dyDescent="0.25">
      <c r="B645" s="13"/>
    </row>
    <row r="646" spans="2:2" ht="15.75" x14ac:dyDescent="0.25">
      <c r="B646" s="13"/>
    </row>
    <row r="647" spans="2:2" ht="15.75" x14ac:dyDescent="0.25">
      <c r="B647" s="13"/>
    </row>
    <row r="648" spans="2:2" ht="15.75" x14ac:dyDescent="0.25">
      <c r="B648" s="13"/>
    </row>
    <row r="649" spans="2:2" ht="15.75" x14ac:dyDescent="0.25">
      <c r="B649" s="13"/>
    </row>
    <row r="650" spans="2:2" ht="15.75" x14ac:dyDescent="0.25">
      <c r="B650" s="13"/>
    </row>
    <row r="651" spans="2:2" ht="15.75" x14ac:dyDescent="0.25">
      <c r="B651" s="13"/>
    </row>
    <row r="652" spans="2:2" ht="15.75" x14ac:dyDescent="0.25">
      <c r="B652" s="13"/>
    </row>
    <row r="653" spans="2:2" ht="15.75" x14ac:dyDescent="0.25">
      <c r="B653" s="13"/>
    </row>
    <row r="654" spans="2:2" ht="15.75" x14ac:dyDescent="0.25">
      <c r="B654" s="13"/>
    </row>
    <row r="655" spans="2:2" ht="15.75" x14ac:dyDescent="0.25">
      <c r="B655" s="13"/>
    </row>
    <row r="656" spans="2:2" ht="15.75" x14ac:dyDescent="0.25">
      <c r="B656" s="13"/>
    </row>
    <row r="657" spans="2:2" ht="15.75" x14ac:dyDescent="0.25">
      <c r="B657" s="13"/>
    </row>
    <row r="658" spans="2:2" ht="15.75" x14ac:dyDescent="0.25">
      <c r="B658" s="13"/>
    </row>
    <row r="659" spans="2:2" ht="15.75" x14ac:dyDescent="0.25">
      <c r="B659" s="13"/>
    </row>
    <row r="660" spans="2:2" ht="15.75" x14ac:dyDescent="0.25">
      <c r="B660" s="13"/>
    </row>
    <row r="661" spans="2:2" ht="15.75" x14ac:dyDescent="0.25">
      <c r="B661" s="13"/>
    </row>
    <row r="662" spans="2:2" ht="15.75" x14ac:dyDescent="0.25">
      <c r="B662" s="13"/>
    </row>
    <row r="663" spans="2:2" ht="15.75" x14ac:dyDescent="0.25">
      <c r="B663" s="13"/>
    </row>
    <row r="664" spans="2:2" ht="15.75" x14ac:dyDescent="0.25">
      <c r="B664" s="13"/>
    </row>
    <row r="665" spans="2:2" ht="15.75" x14ac:dyDescent="0.25">
      <c r="B665" s="13"/>
    </row>
    <row r="666" spans="2:2" ht="15.75" x14ac:dyDescent="0.25">
      <c r="B666" s="13"/>
    </row>
    <row r="667" spans="2:2" ht="15.75" x14ac:dyDescent="0.25">
      <c r="B667" s="13"/>
    </row>
    <row r="668" spans="2:2" ht="15.75" x14ac:dyDescent="0.25">
      <c r="B668" s="13"/>
    </row>
    <row r="669" spans="2:2" ht="15.75" x14ac:dyDescent="0.25">
      <c r="B669" s="13"/>
    </row>
    <row r="670" spans="2:2" ht="15.75" x14ac:dyDescent="0.25">
      <c r="B670" s="13"/>
    </row>
    <row r="671" spans="2:2" ht="15.75" x14ac:dyDescent="0.25">
      <c r="B671" s="13"/>
    </row>
    <row r="672" spans="2:2" ht="15.75" x14ac:dyDescent="0.25">
      <c r="B672" s="13"/>
    </row>
    <row r="673" spans="2:2" ht="15.75" x14ac:dyDescent="0.25">
      <c r="B673" s="13"/>
    </row>
    <row r="674" spans="2:2" ht="15.75" x14ac:dyDescent="0.25">
      <c r="B674" s="13"/>
    </row>
    <row r="675" spans="2:2" ht="15.75" x14ac:dyDescent="0.25">
      <c r="B675" s="13"/>
    </row>
    <row r="676" spans="2:2" ht="15.75" x14ac:dyDescent="0.25">
      <c r="B676" s="13"/>
    </row>
    <row r="677" spans="2:2" ht="15.75" x14ac:dyDescent="0.25">
      <c r="B677" s="13"/>
    </row>
    <row r="678" spans="2:2" ht="15.75" x14ac:dyDescent="0.25">
      <c r="B678" s="13"/>
    </row>
    <row r="679" spans="2:2" ht="15.75" x14ac:dyDescent="0.25">
      <c r="B679" s="13"/>
    </row>
    <row r="680" spans="2:2" ht="15.75" x14ac:dyDescent="0.25">
      <c r="B680" s="13"/>
    </row>
    <row r="681" spans="2:2" ht="15.75" x14ac:dyDescent="0.25">
      <c r="B681" s="13"/>
    </row>
    <row r="682" spans="2:2" ht="15.75" x14ac:dyDescent="0.25">
      <c r="B682" s="13"/>
    </row>
    <row r="683" spans="2:2" ht="15.75" x14ac:dyDescent="0.25">
      <c r="B683" s="13"/>
    </row>
    <row r="684" spans="2:2" ht="15.75" x14ac:dyDescent="0.25">
      <c r="B684" s="13"/>
    </row>
    <row r="685" spans="2:2" ht="15.75" x14ac:dyDescent="0.25">
      <c r="B685" s="13"/>
    </row>
    <row r="686" spans="2:2" ht="15.75" x14ac:dyDescent="0.25">
      <c r="B686" s="13"/>
    </row>
    <row r="687" spans="2:2" ht="15.75" x14ac:dyDescent="0.25">
      <c r="B687" s="13"/>
    </row>
    <row r="688" spans="2:2" ht="15.75" x14ac:dyDescent="0.25">
      <c r="B688" s="13"/>
    </row>
    <row r="689" spans="2:2" ht="15.75" x14ac:dyDescent="0.25">
      <c r="B689" s="13"/>
    </row>
    <row r="690" spans="2:2" ht="15.75" x14ac:dyDescent="0.25">
      <c r="B690" s="13"/>
    </row>
    <row r="691" spans="2:2" ht="15.75" x14ac:dyDescent="0.25">
      <c r="B691" s="13"/>
    </row>
    <row r="692" spans="2:2" ht="15.75" x14ac:dyDescent="0.25">
      <c r="B692" s="13"/>
    </row>
    <row r="693" spans="2:2" ht="15.75" x14ac:dyDescent="0.25">
      <c r="B693" s="13"/>
    </row>
    <row r="694" spans="2:2" ht="15.75" x14ac:dyDescent="0.25">
      <c r="B694" s="13"/>
    </row>
    <row r="695" spans="2:2" ht="15.75" x14ac:dyDescent="0.25">
      <c r="B695" s="13"/>
    </row>
    <row r="696" spans="2:2" ht="15.75" x14ac:dyDescent="0.25">
      <c r="B696" s="13"/>
    </row>
    <row r="697" spans="2:2" ht="15.75" x14ac:dyDescent="0.25">
      <c r="B697" s="13"/>
    </row>
    <row r="698" spans="2:2" ht="15.75" x14ac:dyDescent="0.25">
      <c r="B698" s="13"/>
    </row>
    <row r="699" spans="2:2" ht="15.75" x14ac:dyDescent="0.25">
      <c r="B699" s="13"/>
    </row>
    <row r="700" spans="2:2" ht="15.75" x14ac:dyDescent="0.25">
      <c r="B700" s="13"/>
    </row>
    <row r="701" spans="2:2" ht="15.75" x14ac:dyDescent="0.25">
      <c r="B701" s="13"/>
    </row>
    <row r="702" spans="2:2" ht="15.75" x14ac:dyDescent="0.25">
      <c r="B702" s="13"/>
    </row>
    <row r="703" spans="2:2" ht="15.75" x14ac:dyDescent="0.25">
      <c r="B703" s="13"/>
    </row>
    <row r="704" spans="2:2" ht="15.75" x14ac:dyDescent="0.25">
      <c r="B704" s="13"/>
    </row>
    <row r="705" spans="2:2" ht="15.75" x14ac:dyDescent="0.25">
      <c r="B705" s="13"/>
    </row>
    <row r="706" spans="2:2" ht="15.75" x14ac:dyDescent="0.25">
      <c r="B706" s="13"/>
    </row>
    <row r="707" spans="2:2" ht="15.75" x14ac:dyDescent="0.25">
      <c r="B707" s="13"/>
    </row>
    <row r="708" spans="2:2" ht="15.75" x14ac:dyDescent="0.25">
      <c r="B708" s="13"/>
    </row>
    <row r="709" spans="2:2" ht="15.75" x14ac:dyDescent="0.25">
      <c r="B709" s="13"/>
    </row>
    <row r="710" spans="2:2" ht="15.75" x14ac:dyDescent="0.25">
      <c r="B710" s="13"/>
    </row>
    <row r="711" spans="2:2" ht="15.75" x14ac:dyDescent="0.25">
      <c r="B711" s="13"/>
    </row>
    <row r="712" spans="2:2" ht="15.75" x14ac:dyDescent="0.25">
      <c r="B712" s="13"/>
    </row>
    <row r="713" spans="2:2" ht="15.75" x14ac:dyDescent="0.25">
      <c r="B713" s="13"/>
    </row>
    <row r="714" spans="2:2" ht="15.75" x14ac:dyDescent="0.25">
      <c r="B714" s="13"/>
    </row>
    <row r="715" spans="2:2" ht="15.75" x14ac:dyDescent="0.25">
      <c r="B715" s="13"/>
    </row>
    <row r="716" spans="2:2" ht="15.75" x14ac:dyDescent="0.25">
      <c r="B716" s="13"/>
    </row>
    <row r="717" spans="2:2" ht="15.75" x14ac:dyDescent="0.25">
      <c r="B717" s="13"/>
    </row>
    <row r="718" spans="2:2" ht="15.75" x14ac:dyDescent="0.25">
      <c r="B718" s="13"/>
    </row>
    <row r="719" spans="2:2" ht="15.75" x14ac:dyDescent="0.25">
      <c r="B719" s="13"/>
    </row>
    <row r="720" spans="2:2" ht="15.75" x14ac:dyDescent="0.25">
      <c r="B720" s="13"/>
    </row>
    <row r="721" spans="2:2" ht="15.75" x14ac:dyDescent="0.25">
      <c r="B721" s="13"/>
    </row>
    <row r="722" spans="2:2" ht="15.75" x14ac:dyDescent="0.25">
      <c r="B722" s="13"/>
    </row>
    <row r="723" spans="2:2" ht="15.75" x14ac:dyDescent="0.25">
      <c r="B723" s="13"/>
    </row>
    <row r="724" spans="2:2" ht="15.75" x14ac:dyDescent="0.25">
      <c r="B724" s="13"/>
    </row>
    <row r="725" spans="2:2" ht="15.75" x14ac:dyDescent="0.25">
      <c r="B725" s="13"/>
    </row>
    <row r="726" spans="2:2" ht="15.75" x14ac:dyDescent="0.25">
      <c r="B726" s="13"/>
    </row>
    <row r="727" spans="2:2" ht="15.75" x14ac:dyDescent="0.25">
      <c r="B727" s="13"/>
    </row>
    <row r="728" spans="2:2" ht="15.75" x14ac:dyDescent="0.25">
      <c r="B728" s="13"/>
    </row>
    <row r="729" spans="2:2" ht="15.75" x14ac:dyDescent="0.25">
      <c r="B729" s="13"/>
    </row>
    <row r="730" spans="2:2" ht="15.75" x14ac:dyDescent="0.25">
      <c r="B730" s="13"/>
    </row>
    <row r="731" spans="2:2" ht="15.75" x14ac:dyDescent="0.25">
      <c r="B731" s="13"/>
    </row>
    <row r="732" spans="2:2" ht="15.75" x14ac:dyDescent="0.25">
      <c r="B732" s="13"/>
    </row>
    <row r="733" spans="2:2" ht="15.75" x14ac:dyDescent="0.25">
      <c r="B733" s="13"/>
    </row>
    <row r="734" spans="2:2" ht="15.75" x14ac:dyDescent="0.25">
      <c r="B734" s="13"/>
    </row>
    <row r="735" spans="2:2" ht="15.75" x14ac:dyDescent="0.25">
      <c r="B735" s="13"/>
    </row>
    <row r="736" spans="2:2" ht="15.75" x14ac:dyDescent="0.25">
      <c r="B736" s="13"/>
    </row>
    <row r="737" spans="2:2" ht="15.75" x14ac:dyDescent="0.25">
      <c r="B737" s="13"/>
    </row>
    <row r="738" spans="2:2" ht="15.75" x14ac:dyDescent="0.25">
      <c r="B738" s="13"/>
    </row>
    <row r="739" spans="2:2" ht="15.75" x14ac:dyDescent="0.25">
      <c r="B739" s="13"/>
    </row>
    <row r="740" spans="2:2" ht="15.75" x14ac:dyDescent="0.25">
      <c r="B740" s="13"/>
    </row>
    <row r="741" spans="2:2" ht="15.75" x14ac:dyDescent="0.25">
      <c r="B741" s="13"/>
    </row>
    <row r="742" spans="2:2" ht="15.75" x14ac:dyDescent="0.25">
      <c r="B742" s="13"/>
    </row>
    <row r="743" spans="2:2" ht="15.75" x14ac:dyDescent="0.25">
      <c r="B743" s="13"/>
    </row>
    <row r="744" spans="2:2" ht="15.75" x14ac:dyDescent="0.25">
      <c r="B744" s="13"/>
    </row>
    <row r="745" spans="2:2" ht="15.75" x14ac:dyDescent="0.25">
      <c r="B745" s="13"/>
    </row>
    <row r="746" spans="2:2" ht="15.75" x14ac:dyDescent="0.25">
      <c r="B746" s="13"/>
    </row>
    <row r="747" spans="2:2" ht="15.75" x14ac:dyDescent="0.25">
      <c r="B747" s="13"/>
    </row>
    <row r="748" spans="2:2" ht="15.75" x14ac:dyDescent="0.25">
      <c r="B748" s="13"/>
    </row>
    <row r="749" spans="2:2" ht="15.75" x14ac:dyDescent="0.25">
      <c r="B749" s="13"/>
    </row>
    <row r="750" spans="2:2" ht="15.75" x14ac:dyDescent="0.25">
      <c r="B750" s="13"/>
    </row>
    <row r="751" spans="2:2" ht="15.75" x14ac:dyDescent="0.25">
      <c r="B751" s="13"/>
    </row>
    <row r="752" spans="2:2" ht="15.75" x14ac:dyDescent="0.25">
      <c r="B752" s="13"/>
    </row>
    <row r="753" spans="2:2" ht="15.75" x14ac:dyDescent="0.25">
      <c r="B753" s="13"/>
    </row>
    <row r="754" spans="2:2" ht="15.75" x14ac:dyDescent="0.25">
      <c r="B754" s="13"/>
    </row>
    <row r="755" spans="2:2" ht="15.75" x14ac:dyDescent="0.25">
      <c r="B755" s="13"/>
    </row>
    <row r="756" spans="2:2" ht="15.75" x14ac:dyDescent="0.25">
      <c r="B756" s="13"/>
    </row>
    <row r="757" spans="2:2" ht="15.75" x14ac:dyDescent="0.25">
      <c r="B757" s="13"/>
    </row>
    <row r="758" spans="2:2" ht="15.75" x14ac:dyDescent="0.25">
      <c r="B758" s="13"/>
    </row>
    <row r="759" spans="2:2" ht="15.75" x14ac:dyDescent="0.25">
      <c r="B759" s="13"/>
    </row>
    <row r="760" spans="2:2" ht="15.75" x14ac:dyDescent="0.25">
      <c r="B760" s="13"/>
    </row>
    <row r="761" spans="2:2" ht="15.75" x14ac:dyDescent="0.25">
      <c r="B761" s="13"/>
    </row>
    <row r="762" spans="2:2" ht="15.75" x14ac:dyDescent="0.25">
      <c r="B762" s="13"/>
    </row>
    <row r="763" spans="2:2" ht="15.75" x14ac:dyDescent="0.25">
      <c r="B763" s="13"/>
    </row>
    <row r="764" spans="2:2" ht="15.75" x14ac:dyDescent="0.25">
      <c r="B764" s="13"/>
    </row>
    <row r="765" spans="2:2" ht="15.75" x14ac:dyDescent="0.25">
      <c r="B765" s="13"/>
    </row>
    <row r="766" spans="2:2" ht="15.75" x14ac:dyDescent="0.25">
      <c r="B766" s="13"/>
    </row>
    <row r="767" spans="2:2" ht="15.75" x14ac:dyDescent="0.25">
      <c r="B767" s="13"/>
    </row>
    <row r="768" spans="2:2" ht="15.75" x14ac:dyDescent="0.25">
      <c r="B768" s="13"/>
    </row>
    <row r="769" spans="2:2" ht="15.75" x14ac:dyDescent="0.25">
      <c r="B769" s="13"/>
    </row>
    <row r="770" spans="2:2" ht="15.75" x14ac:dyDescent="0.25">
      <c r="B770" s="13"/>
    </row>
    <row r="771" spans="2:2" ht="15.75" x14ac:dyDescent="0.25">
      <c r="B771" s="13"/>
    </row>
    <row r="772" spans="2:2" ht="15.75" x14ac:dyDescent="0.25">
      <c r="B772" s="13"/>
    </row>
    <row r="773" spans="2:2" ht="15.75" x14ac:dyDescent="0.25">
      <c r="B773" s="13"/>
    </row>
    <row r="774" spans="2:2" ht="15.75" x14ac:dyDescent="0.25">
      <c r="B774" s="13"/>
    </row>
    <row r="775" spans="2:2" ht="15.75" x14ac:dyDescent="0.25">
      <c r="B775" s="13"/>
    </row>
    <row r="776" spans="2:2" ht="15.75" x14ac:dyDescent="0.25">
      <c r="B776" s="13"/>
    </row>
    <row r="777" spans="2:2" ht="15.75" x14ac:dyDescent="0.25">
      <c r="B777" s="13"/>
    </row>
    <row r="778" spans="2:2" ht="15.75" x14ac:dyDescent="0.25">
      <c r="B778" s="13"/>
    </row>
    <row r="779" spans="2:2" ht="15.75" x14ac:dyDescent="0.25">
      <c r="B779" s="13"/>
    </row>
    <row r="780" spans="2:2" ht="15.75" x14ac:dyDescent="0.25">
      <c r="B780" s="13"/>
    </row>
    <row r="781" spans="2:2" ht="15.75" x14ac:dyDescent="0.25">
      <c r="B781" s="13"/>
    </row>
    <row r="782" spans="2:2" ht="15.75" x14ac:dyDescent="0.25">
      <c r="B782" s="13"/>
    </row>
    <row r="783" spans="2:2" ht="15.75" x14ac:dyDescent="0.25">
      <c r="B783" s="13"/>
    </row>
    <row r="784" spans="2:2" ht="15.75" x14ac:dyDescent="0.25">
      <c r="B784" s="13"/>
    </row>
    <row r="785" spans="2:2" ht="15.75" x14ac:dyDescent="0.25">
      <c r="B785" s="13"/>
    </row>
    <row r="786" spans="2:2" ht="15.75" x14ac:dyDescent="0.25">
      <c r="B786" s="13"/>
    </row>
    <row r="787" spans="2:2" ht="15.75" x14ac:dyDescent="0.25">
      <c r="B787" s="13"/>
    </row>
    <row r="788" spans="2:2" ht="15.75" x14ac:dyDescent="0.25">
      <c r="B788" s="13"/>
    </row>
    <row r="789" spans="2:2" ht="15.75" x14ac:dyDescent="0.25">
      <c r="B789" s="13"/>
    </row>
    <row r="790" spans="2:2" ht="15.75" x14ac:dyDescent="0.25">
      <c r="B790" s="13"/>
    </row>
    <row r="791" spans="2:2" ht="15.75" x14ac:dyDescent="0.25">
      <c r="B791" s="13"/>
    </row>
    <row r="792" spans="2:2" ht="15.75" x14ac:dyDescent="0.25">
      <c r="B792" s="13"/>
    </row>
    <row r="793" spans="2:2" ht="15.75" x14ac:dyDescent="0.25">
      <c r="B793" s="13"/>
    </row>
    <row r="794" spans="2:2" ht="15.75" x14ac:dyDescent="0.25">
      <c r="B794" s="13"/>
    </row>
    <row r="795" spans="2:2" ht="15.75" x14ac:dyDescent="0.25">
      <c r="B795" s="13"/>
    </row>
    <row r="796" spans="2:2" ht="15.75" x14ac:dyDescent="0.25">
      <c r="B796" s="13"/>
    </row>
    <row r="797" spans="2:2" ht="15.75" x14ac:dyDescent="0.25">
      <c r="B797" s="13"/>
    </row>
    <row r="798" spans="2:2" ht="15.75" x14ac:dyDescent="0.25">
      <c r="B798" s="13"/>
    </row>
    <row r="799" spans="2:2" ht="15.75" x14ac:dyDescent="0.25">
      <c r="B799" s="13"/>
    </row>
    <row r="800" spans="2:2" ht="15.75" x14ac:dyDescent="0.25">
      <c r="B800" s="13"/>
    </row>
    <row r="801" spans="2:2" ht="15.75" x14ac:dyDescent="0.25">
      <c r="B801" s="13"/>
    </row>
    <row r="802" spans="2:2" ht="15.75" x14ac:dyDescent="0.25">
      <c r="B802" s="13"/>
    </row>
    <row r="803" spans="2:2" ht="15.75" x14ac:dyDescent="0.25">
      <c r="B803" s="13"/>
    </row>
    <row r="804" spans="2:2" ht="15.75" x14ac:dyDescent="0.25">
      <c r="B804" s="13"/>
    </row>
    <row r="805" spans="2:2" ht="15.75" x14ac:dyDescent="0.25">
      <c r="B805" s="13"/>
    </row>
    <row r="806" spans="2:2" ht="15.75" x14ac:dyDescent="0.25">
      <c r="B806" s="13"/>
    </row>
    <row r="807" spans="2:2" ht="15.75" x14ac:dyDescent="0.25">
      <c r="B807" s="13"/>
    </row>
    <row r="808" spans="2:2" ht="15.75" x14ac:dyDescent="0.25">
      <c r="B808" s="13"/>
    </row>
    <row r="809" spans="2:2" ht="15.75" x14ac:dyDescent="0.25">
      <c r="B809" s="13"/>
    </row>
    <row r="810" spans="2:2" ht="15.75" x14ac:dyDescent="0.25">
      <c r="B810" s="13"/>
    </row>
    <row r="811" spans="2:2" ht="15.75" x14ac:dyDescent="0.25">
      <c r="B811" s="13"/>
    </row>
    <row r="812" spans="2:2" ht="15.75" x14ac:dyDescent="0.25">
      <c r="B812" s="13"/>
    </row>
    <row r="813" spans="2:2" ht="15.75" x14ac:dyDescent="0.25">
      <c r="B813" s="13"/>
    </row>
    <row r="814" spans="2:2" ht="15.75" x14ac:dyDescent="0.25">
      <c r="B814" s="13"/>
    </row>
    <row r="815" spans="2:2" ht="15.75" x14ac:dyDescent="0.25">
      <c r="B815" s="13"/>
    </row>
    <row r="816" spans="2:2" ht="15.75" x14ac:dyDescent="0.25">
      <c r="B816" s="13"/>
    </row>
    <row r="817" spans="2:2" ht="15.75" x14ac:dyDescent="0.25">
      <c r="B817" s="13"/>
    </row>
    <row r="818" spans="2:2" ht="15.75" x14ac:dyDescent="0.25">
      <c r="B818" s="13"/>
    </row>
    <row r="819" spans="2:2" ht="15.75" x14ac:dyDescent="0.25">
      <c r="B819" s="13"/>
    </row>
    <row r="820" spans="2:2" ht="15.75" x14ac:dyDescent="0.25">
      <c r="B820" s="13"/>
    </row>
    <row r="821" spans="2:2" ht="15.75" x14ac:dyDescent="0.25">
      <c r="B821" s="13"/>
    </row>
    <row r="822" spans="2:2" ht="15.75" x14ac:dyDescent="0.25">
      <c r="B822" s="13"/>
    </row>
    <row r="823" spans="2:2" ht="15.75" x14ac:dyDescent="0.25">
      <c r="B823" s="13"/>
    </row>
    <row r="824" spans="2:2" ht="15.75" x14ac:dyDescent="0.25">
      <c r="B824" s="13"/>
    </row>
    <row r="825" spans="2:2" ht="15.75" x14ac:dyDescent="0.25">
      <c r="B825" s="13"/>
    </row>
    <row r="826" spans="2:2" ht="15.75" x14ac:dyDescent="0.25">
      <c r="B826" s="13"/>
    </row>
    <row r="827" spans="2:2" ht="15.75" x14ac:dyDescent="0.25">
      <c r="B827" s="13"/>
    </row>
    <row r="828" spans="2:2" ht="15.75" x14ac:dyDescent="0.25">
      <c r="B828" s="13"/>
    </row>
    <row r="829" spans="2:2" ht="15.75" x14ac:dyDescent="0.25">
      <c r="B829" s="13"/>
    </row>
    <row r="830" spans="2:2" ht="15.75" x14ac:dyDescent="0.25">
      <c r="B830" s="13"/>
    </row>
    <row r="831" spans="2:2" ht="15.75" x14ac:dyDescent="0.25">
      <c r="B831" s="13"/>
    </row>
    <row r="832" spans="2:2" ht="15.75" x14ac:dyDescent="0.25">
      <c r="B832" s="13"/>
    </row>
    <row r="833" spans="2:2" ht="15.75" x14ac:dyDescent="0.25">
      <c r="B833" s="13"/>
    </row>
    <row r="834" spans="2:2" ht="15.75" x14ac:dyDescent="0.25">
      <c r="B834" s="13"/>
    </row>
    <row r="835" spans="2:2" ht="15.75" x14ac:dyDescent="0.25">
      <c r="B835" s="13"/>
    </row>
    <row r="836" spans="2:2" ht="15.75" x14ac:dyDescent="0.25">
      <c r="B836" s="13"/>
    </row>
    <row r="837" spans="2:2" ht="15.75" x14ac:dyDescent="0.25">
      <c r="B837" s="13"/>
    </row>
    <row r="838" spans="2:2" ht="15.75" x14ac:dyDescent="0.25">
      <c r="B838" s="13"/>
    </row>
    <row r="839" spans="2:2" ht="15.75" x14ac:dyDescent="0.25">
      <c r="B839" s="13"/>
    </row>
    <row r="840" spans="2:2" ht="15.75" x14ac:dyDescent="0.25">
      <c r="B840" s="13"/>
    </row>
    <row r="841" spans="2:2" ht="15.75" x14ac:dyDescent="0.25">
      <c r="B841" s="13"/>
    </row>
    <row r="842" spans="2:2" ht="15.75" x14ac:dyDescent="0.25">
      <c r="B842" s="13"/>
    </row>
    <row r="843" spans="2:2" ht="15.75" x14ac:dyDescent="0.25">
      <c r="B843" s="13"/>
    </row>
    <row r="844" spans="2:2" ht="15.75" x14ac:dyDescent="0.25">
      <c r="B844" s="13"/>
    </row>
    <row r="845" spans="2:2" ht="15.75" x14ac:dyDescent="0.25">
      <c r="B845" s="13"/>
    </row>
    <row r="846" spans="2:2" ht="15.75" x14ac:dyDescent="0.25">
      <c r="B846" s="13"/>
    </row>
    <row r="847" spans="2:2" ht="15.75" x14ac:dyDescent="0.25">
      <c r="B847" s="13"/>
    </row>
    <row r="848" spans="2:2" ht="15.75" x14ac:dyDescent="0.25">
      <c r="B848" s="13"/>
    </row>
    <row r="849" spans="2:2" ht="15.75" x14ac:dyDescent="0.25">
      <c r="B849" s="13"/>
    </row>
    <row r="850" spans="2:2" ht="15.75" x14ac:dyDescent="0.25">
      <c r="B850" s="13"/>
    </row>
    <row r="851" spans="2:2" ht="15.75" x14ac:dyDescent="0.25">
      <c r="B851" s="13"/>
    </row>
    <row r="852" spans="2:2" ht="15.75" x14ac:dyDescent="0.25">
      <c r="B852" s="13"/>
    </row>
    <row r="853" spans="2:2" ht="15.75" x14ac:dyDescent="0.25">
      <c r="B853" s="13"/>
    </row>
    <row r="854" spans="2:2" ht="15.75" x14ac:dyDescent="0.25">
      <c r="B854" s="13"/>
    </row>
    <row r="855" spans="2:2" ht="15.75" x14ac:dyDescent="0.25">
      <c r="B855" s="13"/>
    </row>
    <row r="856" spans="2:2" ht="15.75" x14ac:dyDescent="0.25">
      <c r="B856" s="13"/>
    </row>
    <row r="857" spans="2:2" ht="15.75" x14ac:dyDescent="0.25">
      <c r="B857" s="13"/>
    </row>
    <row r="858" spans="2:2" ht="15.75" x14ac:dyDescent="0.25">
      <c r="B858" s="13"/>
    </row>
    <row r="859" spans="2:2" ht="15.75" x14ac:dyDescent="0.25">
      <c r="B859" s="13"/>
    </row>
    <row r="860" spans="2:2" ht="15.75" x14ac:dyDescent="0.25">
      <c r="B860" s="13"/>
    </row>
    <row r="861" spans="2:2" ht="15.75" x14ac:dyDescent="0.25">
      <c r="B861" s="13"/>
    </row>
    <row r="862" spans="2:2" ht="15.75" x14ac:dyDescent="0.25">
      <c r="B862" s="13"/>
    </row>
    <row r="863" spans="2:2" ht="15.75" x14ac:dyDescent="0.25">
      <c r="B863" s="13"/>
    </row>
    <row r="864" spans="2:2" ht="15.75" x14ac:dyDescent="0.25">
      <c r="B864" s="13"/>
    </row>
    <row r="865" spans="2:2" ht="15.75" x14ac:dyDescent="0.25">
      <c r="B865" s="13"/>
    </row>
    <row r="866" spans="2:2" ht="15.75" x14ac:dyDescent="0.25">
      <c r="B866" s="13"/>
    </row>
    <row r="867" spans="2:2" ht="15.75" x14ac:dyDescent="0.25">
      <c r="B867" s="13"/>
    </row>
    <row r="868" spans="2:2" ht="15.75" x14ac:dyDescent="0.25">
      <c r="B868" s="13"/>
    </row>
    <row r="869" spans="2:2" ht="15.75" x14ac:dyDescent="0.25">
      <c r="B869" s="13"/>
    </row>
    <row r="870" spans="2:2" ht="15.75" x14ac:dyDescent="0.25">
      <c r="B870" s="13"/>
    </row>
    <row r="871" spans="2:2" ht="15.75" x14ac:dyDescent="0.25">
      <c r="B871" s="13"/>
    </row>
    <row r="872" spans="2:2" ht="15.75" x14ac:dyDescent="0.25">
      <c r="B872" s="13"/>
    </row>
    <row r="873" spans="2:2" ht="15.75" x14ac:dyDescent="0.25">
      <c r="B873" s="13"/>
    </row>
    <row r="874" spans="2:2" ht="15.75" x14ac:dyDescent="0.25">
      <c r="B874" s="13"/>
    </row>
    <row r="875" spans="2:2" ht="15.75" x14ac:dyDescent="0.25">
      <c r="B875" s="13"/>
    </row>
    <row r="876" spans="2:2" ht="15.75" x14ac:dyDescent="0.25">
      <c r="B876" s="13"/>
    </row>
    <row r="877" spans="2:2" ht="15.75" x14ac:dyDescent="0.25">
      <c r="B877" s="13"/>
    </row>
    <row r="878" spans="2:2" ht="15.75" x14ac:dyDescent="0.25">
      <c r="B878" s="13"/>
    </row>
    <row r="879" spans="2:2" ht="15.75" x14ac:dyDescent="0.25">
      <c r="B879" s="13"/>
    </row>
    <row r="880" spans="2:2" ht="15.75" x14ac:dyDescent="0.25">
      <c r="B880" s="13"/>
    </row>
    <row r="881" spans="2:2" ht="15.75" x14ac:dyDescent="0.25">
      <c r="B881" s="13"/>
    </row>
    <row r="882" spans="2:2" ht="15.75" x14ac:dyDescent="0.25">
      <c r="B882" s="13"/>
    </row>
    <row r="883" spans="2:2" ht="15.75" x14ac:dyDescent="0.25">
      <c r="B883" s="13"/>
    </row>
    <row r="884" spans="2:2" ht="15.75" x14ac:dyDescent="0.25">
      <c r="B884" s="13"/>
    </row>
    <row r="885" spans="2:2" ht="15.75" x14ac:dyDescent="0.25">
      <c r="B885" s="13"/>
    </row>
    <row r="886" spans="2:2" ht="15.75" x14ac:dyDescent="0.25">
      <c r="B886" s="13"/>
    </row>
    <row r="887" spans="2:2" ht="15.75" x14ac:dyDescent="0.25">
      <c r="B887" s="13"/>
    </row>
    <row r="888" spans="2:2" ht="15.75" x14ac:dyDescent="0.25">
      <c r="B888" s="13"/>
    </row>
    <row r="889" spans="2:2" ht="15.75" x14ac:dyDescent="0.25">
      <c r="B889" s="13"/>
    </row>
    <row r="890" spans="2:2" ht="15.75" x14ac:dyDescent="0.25">
      <c r="B890" s="13"/>
    </row>
    <row r="891" spans="2:2" ht="15.75" x14ac:dyDescent="0.25">
      <c r="B891" s="13"/>
    </row>
    <row r="892" spans="2:2" ht="15.75" x14ac:dyDescent="0.25">
      <c r="B892" s="13"/>
    </row>
    <row r="893" spans="2:2" ht="15.75" x14ac:dyDescent="0.25">
      <c r="B893" s="13"/>
    </row>
    <row r="894" spans="2:2" ht="15.75" x14ac:dyDescent="0.25">
      <c r="B894" s="13"/>
    </row>
    <row r="895" spans="2:2" ht="15.75" x14ac:dyDescent="0.25">
      <c r="B895" s="13"/>
    </row>
    <row r="896" spans="2:2" ht="15.75" x14ac:dyDescent="0.25">
      <c r="B896" s="13"/>
    </row>
    <row r="897" spans="2:2" ht="15.75" x14ac:dyDescent="0.25">
      <c r="B897" s="13"/>
    </row>
    <row r="898" spans="2:2" ht="15.75" x14ac:dyDescent="0.25">
      <c r="B898" s="13"/>
    </row>
    <row r="899" spans="2:2" ht="15.75" x14ac:dyDescent="0.25">
      <c r="B899" s="13"/>
    </row>
    <row r="900" spans="2:2" ht="15.75" x14ac:dyDescent="0.25">
      <c r="B900" s="13"/>
    </row>
    <row r="901" spans="2:2" ht="15.75" x14ac:dyDescent="0.25">
      <c r="B901" s="13"/>
    </row>
    <row r="902" spans="2:2" ht="15.75" x14ac:dyDescent="0.25">
      <c r="B902" s="13"/>
    </row>
    <row r="903" spans="2:2" ht="15.75" x14ac:dyDescent="0.25">
      <c r="B903" s="13"/>
    </row>
    <row r="904" spans="2:2" ht="15.75" x14ac:dyDescent="0.25">
      <c r="B904" s="13"/>
    </row>
    <row r="905" spans="2:2" ht="15.75" x14ac:dyDescent="0.25">
      <c r="B905" s="13"/>
    </row>
    <row r="906" spans="2:2" ht="15.75" x14ac:dyDescent="0.25">
      <c r="B906" s="13"/>
    </row>
    <row r="907" spans="2:2" ht="15.75" x14ac:dyDescent="0.25">
      <c r="B907" s="13"/>
    </row>
    <row r="908" spans="2:2" ht="15.75" x14ac:dyDescent="0.25">
      <c r="B908" s="13"/>
    </row>
    <row r="909" spans="2:2" ht="15.75" x14ac:dyDescent="0.25">
      <c r="B909" s="13"/>
    </row>
    <row r="910" spans="2:2" ht="15.75" x14ac:dyDescent="0.25">
      <c r="B910" s="13"/>
    </row>
    <row r="911" spans="2:2" ht="15.75" x14ac:dyDescent="0.25">
      <c r="B911" s="13"/>
    </row>
    <row r="912" spans="2:2" ht="15.75" x14ac:dyDescent="0.25">
      <c r="B912" s="13"/>
    </row>
    <row r="913" spans="2:2" ht="15.75" x14ac:dyDescent="0.25">
      <c r="B913" s="13"/>
    </row>
    <row r="914" spans="2:2" ht="15.75" x14ac:dyDescent="0.25">
      <c r="B914" s="13"/>
    </row>
    <row r="915" spans="2:2" ht="15.75" x14ac:dyDescent="0.25">
      <c r="B915" s="13"/>
    </row>
    <row r="916" spans="2:2" ht="15.75" x14ac:dyDescent="0.25">
      <c r="B916" s="13"/>
    </row>
    <row r="917" spans="2:2" ht="15.75" x14ac:dyDescent="0.25">
      <c r="B917" s="13"/>
    </row>
    <row r="918" spans="2:2" ht="15.75" x14ac:dyDescent="0.25">
      <c r="B918" s="13"/>
    </row>
    <row r="919" spans="2:2" ht="15.75" x14ac:dyDescent="0.25">
      <c r="B919" s="13"/>
    </row>
    <row r="920" spans="2:2" ht="15.75" x14ac:dyDescent="0.25">
      <c r="B920" s="13"/>
    </row>
    <row r="921" spans="2:2" ht="15.75" x14ac:dyDescent="0.25">
      <c r="B921" s="13"/>
    </row>
    <row r="922" spans="2:2" ht="15.75" x14ac:dyDescent="0.25">
      <c r="B922" s="13"/>
    </row>
    <row r="923" spans="2:2" ht="15.75" x14ac:dyDescent="0.25">
      <c r="B923" s="13"/>
    </row>
    <row r="924" spans="2:2" ht="15.75" x14ac:dyDescent="0.25">
      <c r="B924" s="13"/>
    </row>
    <row r="925" spans="2:2" ht="15.75" x14ac:dyDescent="0.25">
      <c r="B925" s="13"/>
    </row>
    <row r="926" spans="2:2" ht="15.75" x14ac:dyDescent="0.25">
      <c r="B926" s="13"/>
    </row>
    <row r="927" spans="2:2" ht="15.75" x14ac:dyDescent="0.25">
      <c r="B927" s="13"/>
    </row>
    <row r="928" spans="2:2" ht="15.75" x14ac:dyDescent="0.25">
      <c r="B928" s="13"/>
    </row>
    <row r="929" spans="2:2" ht="15.75" x14ac:dyDescent="0.25">
      <c r="B929" s="13"/>
    </row>
    <row r="930" spans="2:2" ht="15.75" x14ac:dyDescent="0.25">
      <c r="B930" s="13"/>
    </row>
    <row r="931" spans="2:2" ht="15.75" x14ac:dyDescent="0.25">
      <c r="B931" s="13"/>
    </row>
    <row r="932" spans="2:2" ht="15.75" x14ac:dyDescent="0.25">
      <c r="B932" s="13"/>
    </row>
    <row r="933" spans="2:2" ht="15.75" x14ac:dyDescent="0.25">
      <c r="B933" s="13"/>
    </row>
    <row r="934" spans="2:2" ht="15.75" x14ac:dyDescent="0.25">
      <c r="B934" s="13"/>
    </row>
    <row r="935" spans="2:2" ht="15.75" x14ac:dyDescent="0.25">
      <c r="B935" s="13"/>
    </row>
    <row r="936" spans="2:2" ht="15.75" x14ac:dyDescent="0.25">
      <c r="B936" s="13"/>
    </row>
    <row r="937" spans="2:2" ht="15.75" x14ac:dyDescent="0.25">
      <c r="B937" s="13"/>
    </row>
    <row r="938" spans="2:2" ht="15.75" x14ac:dyDescent="0.25">
      <c r="B938" s="13"/>
    </row>
    <row r="939" spans="2:2" ht="15.75" x14ac:dyDescent="0.25">
      <c r="B939" s="13"/>
    </row>
    <row r="940" spans="2:2" ht="15.75" x14ac:dyDescent="0.25">
      <c r="B940" s="13"/>
    </row>
    <row r="941" spans="2:2" ht="15.75" x14ac:dyDescent="0.25">
      <c r="B941" s="13"/>
    </row>
    <row r="942" spans="2:2" ht="15.75" x14ac:dyDescent="0.25">
      <c r="B942" s="13"/>
    </row>
    <row r="943" spans="2:2" ht="15.75" x14ac:dyDescent="0.25">
      <c r="B943" s="13"/>
    </row>
    <row r="944" spans="2:2" ht="15.75" x14ac:dyDescent="0.25">
      <c r="B944" s="13"/>
    </row>
    <row r="945" spans="2:2" ht="15.75" x14ac:dyDescent="0.25">
      <c r="B945" s="13"/>
    </row>
    <row r="946" spans="2:2" ht="15.75" x14ac:dyDescent="0.25">
      <c r="B946" s="13"/>
    </row>
    <row r="947" spans="2:2" ht="15.75" x14ac:dyDescent="0.25">
      <c r="B947" s="13"/>
    </row>
    <row r="948" spans="2:2" ht="15.75" x14ac:dyDescent="0.25">
      <c r="B948" s="13"/>
    </row>
    <row r="949" spans="2:2" ht="15.75" x14ac:dyDescent="0.25">
      <c r="B949" s="13"/>
    </row>
    <row r="950" spans="2:2" ht="15.75" x14ac:dyDescent="0.25">
      <c r="B950" s="13"/>
    </row>
    <row r="951" spans="2:2" ht="15.75" x14ac:dyDescent="0.25">
      <c r="B951" s="13"/>
    </row>
    <row r="952" spans="2:2" ht="15.75" x14ac:dyDescent="0.25">
      <c r="B952" s="13"/>
    </row>
    <row r="953" spans="2:2" ht="15.75" x14ac:dyDescent="0.25">
      <c r="B953" s="13"/>
    </row>
    <row r="954" spans="2:2" ht="15.75" x14ac:dyDescent="0.25">
      <c r="B954" s="13"/>
    </row>
    <row r="955" spans="2:2" ht="15.75" x14ac:dyDescent="0.25">
      <c r="B955" s="13"/>
    </row>
    <row r="956" spans="2:2" ht="15.75" x14ac:dyDescent="0.25">
      <c r="B956" s="13"/>
    </row>
    <row r="957" spans="2:2" ht="15.75" x14ac:dyDescent="0.25">
      <c r="B957" s="13"/>
    </row>
    <row r="958" spans="2:2" ht="15.75" x14ac:dyDescent="0.25">
      <c r="B958" s="13"/>
    </row>
    <row r="959" spans="2:2" ht="15.75" x14ac:dyDescent="0.25">
      <c r="B959" s="13"/>
    </row>
    <row r="960" spans="2:2" ht="15.75" x14ac:dyDescent="0.25">
      <c r="B960" s="13"/>
    </row>
    <row r="961" spans="2:2" ht="15.75" x14ac:dyDescent="0.25">
      <c r="B961" s="13"/>
    </row>
    <row r="962" spans="2:2" ht="15.75" x14ac:dyDescent="0.25">
      <c r="B962" s="13"/>
    </row>
    <row r="963" spans="2:2" ht="15.75" x14ac:dyDescent="0.25">
      <c r="B963" s="13"/>
    </row>
    <row r="964" spans="2:2" ht="15.75" x14ac:dyDescent="0.25">
      <c r="B964" s="13"/>
    </row>
    <row r="965" spans="2:2" ht="15.75" x14ac:dyDescent="0.25">
      <c r="B965" s="13"/>
    </row>
    <row r="966" spans="2:2" ht="15.75" x14ac:dyDescent="0.25">
      <c r="B966" s="13"/>
    </row>
    <row r="967" spans="2:2" ht="15.75" x14ac:dyDescent="0.25">
      <c r="B967" s="13"/>
    </row>
    <row r="968" spans="2:2" ht="15.75" x14ac:dyDescent="0.25">
      <c r="B968" s="13"/>
    </row>
    <row r="969" spans="2:2" ht="15.75" x14ac:dyDescent="0.25">
      <c r="B969" s="13"/>
    </row>
    <row r="970" spans="2:2" ht="15.75" x14ac:dyDescent="0.25">
      <c r="B970" s="13"/>
    </row>
    <row r="971" spans="2:2" ht="15.75" x14ac:dyDescent="0.25">
      <c r="B971" s="13"/>
    </row>
    <row r="972" spans="2:2" ht="15.75" x14ac:dyDescent="0.25">
      <c r="B972" s="13"/>
    </row>
    <row r="973" spans="2:2" ht="15.75" x14ac:dyDescent="0.25">
      <c r="B973" s="13"/>
    </row>
    <row r="974" spans="2:2" ht="15.75" x14ac:dyDescent="0.25">
      <c r="B974" s="13"/>
    </row>
    <row r="975" spans="2:2" ht="15.75" x14ac:dyDescent="0.25">
      <c r="B975" s="13"/>
    </row>
    <row r="976" spans="2:2" ht="15.75" x14ac:dyDescent="0.25">
      <c r="B976" s="13"/>
    </row>
    <row r="977" spans="2:2" ht="15.75" x14ac:dyDescent="0.25">
      <c r="B977" s="13"/>
    </row>
    <row r="978" spans="2:2" ht="15.75" x14ac:dyDescent="0.25">
      <c r="B978" s="13"/>
    </row>
    <row r="979" spans="2:2" ht="15.75" x14ac:dyDescent="0.25">
      <c r="B979" s="13"/>
    </row>
    <row r="980" spans="2:2" ht="15.75" x14ac:dyDescent="0.25">
      <c r="B980" s="13"/>
    </row>
    <row r="981" spans="2:2" ht="15.75" x14ac:dyDescent="0.25">
      <c r="B981" s="13"/>
    </row>
    <row r="982" spans="2:2" ht="15.75" x14ac:dyDescent="0.25">
      <c r="B982" s="13"/>
    </row>
    <row r="983" spans="2:2" ht="15.75" x14ac:dyDescent="0.25">
      <c r="B983" s="13"/>
    </row>
    <row r="984" spans="2:2" ht="15.75" x14ac:dyDescent="0.25">
      <c r="B984" s="13"/>
    </row>
    <row r="985" spans="2:2" ht="15.75" x14ac:dyDescent="0.25">
      <c r="B985" s="13"/>
    </row>
    <row r="986" spans="2:2" ht="15.75" x14ac:dyDescent="0.25">
      <c r="B986" s="13"/>
    </row>
    <row r="987" spans="2:2" ht="15.75" x14ac:dyDescent="0.25">
      <c r="B987" s="13"/>
    </row>
    <row r="988" spans="2:2" ht="15.75" x14ac:dyDescent="0.25">
      <c r="B988" s="13"/>
    </row>
    <row r="989" spans="2:2" ht="15.75" x14ac:dyDescent="0.25">
      <c r="B989" s="13"/>
    </row>
    <row r="990" spans="2:2" ht="15.75" x14ac:dyDescent="0.25">
      <c r="B990" s="13"/>
    </row>
    <row r="991" spans="2:2" ht="15.75" x14ac:dyDescent="0.25">
      <c r="B991" s="13"/>
    </row>
    <row r="992" spans="2:2" ht="15.75" x14ac:dyDescent="0.25">
      <c r="B992" s="13"/>
    </row>
    <row r="993" spans="2:2" ht="15.75" x14ac:dyDescent="0.25">
      <c r="B993" s="13"/>
    </row>
    <row r="994" spans="2:2" ht="15.75" x14ac:dyDescent="0.25">
      <c r="B994" s="13"/>
    </row>
    <row r="995" spans="2:2" ht="15.75" x14ac:dyDescent="0.25">
      <c r="B995" s="13"/>
    </row>
    <row r="996" spans="2:2" ht="15.75" x14ac:dyDescent="0.25">
      <c r="B996" s="13"/>
    </row>
    <row r="997" spans="2:2" ht="15.75" x14ac:dyDescent="0.25">
      <c r="B997" s="13"/>
    </row>
    <row r="998" spans="2:2" ht="15.75" x14ac:dyDescent="0.25">
      <c r="B998" s="13"/>
    </row>
    <row r="999" spans="2:2" ht="15.75" x14ac:dyDescent="0.25">
      <c r="B999" s="13"/>
    </row>
    <row r="1000" spans="2:2" ht="15.75" x14ac:dyDescent="0.25">
      <c r="B1000" s="13"/>
    </row>
    <row r="1001" spans="2:2" ht="15.75" x14ac:dyDescent="0.25">
      <c r="B1001" s="13"/>
    </row>
  </sheetData>
  <mergeCells count="2">
    <mergeCell ref="A2:C2"/>
    <mergeCell ref="A4:A4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topLeftCell="B1" workbookViewId="0">
      <selection activeCell="C3" sqref="C3"/>
    </sheetView>
  </sheetViews>
  <sheetFormatPr defaultColWidth="11.25" defaultRowHeight="15" customHeight="1" x14ac:dyDescent="0.25"/>
  <cols>
    <col min="2" max="2" width="23.625" customWidth="1"/>
    <col min="3" max="3" width="49" customWidth="1"/>
    <col min="4" max="4" width="58.625" customWidth="1"/>
  </cols>
  <sheetData>
    <row r="1" spans="1:4" ht="52.9" customHeight="1" x14ac:dyDescent="0.25"/>
    <row r="2" spans="1:4" ht="15.75" x14ac:dyDescent="0.25">
      <c r="A2" s="33" t="s">
        <v>0</v>
      </c>
      <c r="B2" s="34"/>
      <c r="C2" s="34"/>
      <c r="D2" s="1"/>
    </row>
    <row r="3" spans="1:4" ht="31.5" x14ac:dyDescent="0.25">
      <c r="A3" s="16" t="s">
        <v>1</v>
      </c>
      <c r="B3" s="17" t="s">
        <v>2</v>
      </c>
      <c r="C3" s="60" t="s">
        <v>4875</v>
      </c>
      <c r="D3" s="18" t="s">
        <v>4547</v>
      </c>
    </row>
    <row r="4" spans="1:4" ht="31.5" x14ac:dyDescent="0.25">
      <c r="A4" s="35" t="s">
        <v>4220</v>
      </c>
      <c r="B4" s="17">
        <v>602909430201</v>
      </c>
      <c r="C4" s="19" t="s">
        <v>4221</v>
      </c>
      <c r="D4" s="19" t="s">
        <v>4222</v>
      </c>
    </row>
    <row r="5" spans="1:4" ht="31.5" x14ac:dyDescent="0.25">
      <c r="A5" s="36"/>
      <c r="B5" s="17">
        <v>602909490102</v>
      </c>
      <c r="C5" s="19" t="s">
        <v>4223</v>
      </c>
      <c r="D5" s="19" t="s">
        <v>4224</v>
      </c>
    </row>
    <row r="6" spans="1:4" ht="31.5" x14ac:dyDescent="0.25">
      <c r="A6" s="36"/>
      <c r="B6" s="17">
        <v>713329000102</v>
      </c>
      <c r="C6" s="19" t="s">
        <v>4225</v>
      </c>
      <c r="D6" s="19" t="s">
        <v>4226</v>
      </c>
    </row>
    <row r="7" spans="1:4" ht="31.5" x14ac:dyDescent="0.25">
      <c r="A7" s="36"/>
      <c r="B7" s="17">
        <v>713409000102</v>
      </c>
      <c r="C7" s="19" t="s">
        <v>4227</v>
      </c>
      <c r="D7" s="19" t="s">
        <v>4228</v>
      </c>
    </row>
    <row r="8" spans="1:4" ht="31.5" x14ac:dyDescent="0.25">
      <c r="A8" s="36"/>
      <c r="B8" s="17">
        <v>714300000104</v>
      </c>
      <c r="C8" s="19" t="s">
        <v>4229</v>
      </c>
      <c r="D8" s="19" t="s">
        <v>4230</v>
      </c>
    </row>
    <row r="9" spans="1:4" ht="31.5" x14ac:dyDescent="0.25">
      <c r="A9" s="36"/>
      <c r="B9" s="17">
        <v>802991000101</v>
      </c>
      <c r="C9" s="19" t="s">
        <v>4231</v>
      </c>
      <c r="D9" s="19" t="s">
        <v>4232</v>
      </c>
    </row>
    <row r="10" spans="1:4" ht="31.5" x14ac:dyDescent="0.25">
      <c r="A10" s="36"/>
      <c r="B10" s="17">
        <v>802999011101</v>
      </c>
      <c r="C10" s="19" t="s">
        <v>4233</v>
      </c>
      <c r="D10" s="19" t="s">
        <v>4234</v>
      </c>
    </row>
    <row r="11" spans="1:4" ht="47.25" x14ac:dyDescent="0.25">
      <c r="A11" s="36"/>
      <c r="B11" s="17">
        <v>802999019101</v>
      </c>
      <c r="C11" s="19" t="s">
        <v>4235</v>
      </c>
      <c r="D11" s="19" t="s">
        <v>4236</v>
      </c>
    </row>
    <row r="12" spans="1:4" ht="31.5" x14ac:dyDescent="0.25">
      <c r="A12" s="36"/>
      <c r="B12" s="17">
        <v>805900000106</v>
      </c>
      <c r="C12" s="19" t="s">
        <v>4237</v>
      </c>
      <c r="D12" s="19" t="s">
        <v>4238</v>
      </c>
    </row>
    <row r="13" spans="1:4" ht="31.5" x14ac:dyDescent="0.25">
      <c r="A13" s="36"/>
      <c r="B13" s="17">
        <v>813200000101</v>
      </c>
      <c r="C13" s="19" t="s">
        <v>4239</v>
      </c>
      <c r="D13" s="19" t="s">
        <v>4240</v>
      </c>
    </row>
    <row r="14" spans="1:4" ht="31.5" x14ac:dyDescent="0.25">
      <c r="A14" s="36"/>
      <c r="B14" s="17">
        <v>813401000101</v>
      </c>
      <c r="C14" s="19" t="s">
        <v>4241</v>
      </c>
      <c r="D14" s="19" t="s">
        <v>4242</v>
      </c>
    </row>
    <row r="15" spans="1:4" ht="31.5" x14ac:dyDescent="0.25">
      <c r="A15" s="36"/>
      <c r="B15" s="17">
        <v>813403000101</v>
      </c>
      <c r="C15" s="19" t="s">
        <v>4243</v>
      </c>
      <c r="D15" s="19" t="s">
        <v>4244</v>
      </c>
    </row>
    <row r="16" spans="1:4" ht="31.5" x14ac:dyDescent="0.25">
      <c r="A16" s="36"/>
      <c r="B16" s="17">
        <v>813409090101</v>
      </c>
      <c r="C16" s="19" t="s">
        <v>4245</v>
      </c>
      <c r="D16" s="19" t="s">
        <v>4246</v>
      </c>
    </row>
    <row r="17" spans="1:4" ht="31.5" x14ac:dyDescent="0.25">
      <c r="A17" s="36"/>
      <c r="B17" s="17">
        <v>813409090102</v>
      </c>
      <c r="C17" s="19" t="s">
        <v>4247</v>
      </c>
      <c r="D17" s="19" t="s">
        <v>4248</v>
      </c>
    </row>
    <row r="18" spans="1:4" ht="31.5" x14ac:dyDescent="0.25">
      <c r="A18" s="36"/>
      <c r="B18" s="17">
        <v>813409090129</v>
      </c>
      <c r="C18" s="19" t="s">
        <v>4249</v>
      </c>
      <c r="D18" s="19" t="s">
        <v>4250</v>
      </c>
    </row>
    <row r="19" spans="1:4" ht="31.5" x14ac:dyDescent="0.25">
      <c r="A19" s="36"/>
      <c r="B19" s="17">
        <v>813409090130</v>
      </c>
      <c r="C19" s="19" t="s">
        <v>4251</v>
      </c>
      <c r="D19" s="19" t="s">
        <v>4252</v>
      </c>
    </row>
    <row r="20" spans="1:4" ht="31.5" x14ac:dyDescent="0.25">
      <c r="A20" s="36"/>
      <c r="B20" s="17">
        <v>813409090132</v>
      </c>
      <c r="C20" s="19" t="s">
        <v>4253</v>
      </c>
      <c r="D20" s="19" t="s">
        <v>4254</v>
      </c>
    </row>
    <row r="21" spans="1:4" ht="15.75" x14ac:dyDescent="0.25">
      <c r="A21" s="36"/>
      <c r="B21" s="17">
        <v>904110010101</v>
      </c>
      <c r="C21" s="19" t="s">
        <v>4255</v>
      </c>
      <c r="D21" s="19" t="s">
        <v>4256</v>
      </c>
    </row>
    <row r="22" spans="1:4" ht="15.75" x14ac:dyDescent="0.25">
      <c r="A22" s="36"/>
      <c r="B22" s="17">
        <v>904110010102</v>
      </c>
      <c r="C22" s="19" t="s">
        <v>4257</v>
      </c>
      <c r="D22" s="19" t="s">
        <v>4258</v>
      </c>
    </row>
    <row r="23" spans="1:4" ht="15.75" x14ac:dyDescent="0.25">
      <c r="A23" s="36"/>
      <c r="B23" s="17">
        <v>904110090101</v>
      </c>
      <c r="C23" s="19" t="s">
        <v>4259</v>
      </c>
      <c r="D23" s="19" t="s">
        <v>4260</v>
      </c>
    </row>
    <row r="24" spans="1:4" ht="15.75" x14ac:dyDescent="0.25">
      <c r="A24" s="36"/>
      <c r="B24" s="17">
        <v>904110090102</v>
      </c>
      <c r="C24" s="19" t="s">
        <v>4261</v>
      </c>
      <c r="D24" s="19" t="s">
        <v>4262</v>
      </c>
    </row>
    <row r="25" spans="1:4" ht="31.5" x14ac:dyDescent="0.25">
      <c r="A25" s="36"/>
      <c r="B25" s="17">
        <v>906190000101</v>
      </c>
      <c r="C25" s="19" t="s">
        <v>4263</v>
      </c>
      <c r="D25" s="19" t="s">
        <v>4264</v>
      </c>
    </row>
    <row r="26" spans="1:4" ht="15.75" x14ac:dyDescent="0.25">
      <c r="A26" s="36"/>
      <c r="B26" s="17">
        <v>906190000102</v>
      </c>
      <c r="C26" s="19" t="s">
        <v>4265</v>
      </c>
      <c r="D26" s="19" t="s">
        <v>4266</v>
      </c>
    </row>
    <row r="27" spans="1:4" ht="15.75" x14ac:dyDescent="0.25">
      <c r="A27" s="36"/>
      <c r="B27" s="17">
        <v>906200000101</v>
      </c>
      <c r="C27" s="19" t="s">
        <v>4267</v>
      </c>
      <c r="D27" s="19" t="s">
        <v>4268</v>
      </c>
    </row>
    <row r="28" spans="1:4" ht="31.5" x14ac:dyDescent="0.25">
      <c r="A28" s="36"/>
      <c r="B28" s="17">
        <v>907100000101</v>
      </c>
      <c r="C28" s="19" t="s">
        <v>4269</v>
      </c>
      <c r="D28" s="19" t="s">
        <v>4270</v>
      </c>
    </row>
    <row r="29" spans="1:4" ht="31.5" x14ac:dyDescent="0.25">
      <c r="A29" s="36"/>
      <c r="B29" s="17">
        <v>907100000102</v>
      </c>
      <c r="C29" s="19" t="s">
        <v>4271</v>
      </c>
      <c r="D29" s="19" t="s">
        <v>4272</v>
      </c>
    </row>
    <row r="30" spans="1:4" ht="31.5" x14ac:dyDescent="0.25">
      <c r="A30" s="36"/>
      <c r="B30" s="17">
        <v>907200000101</v>
      </c>
      <c r="C30" s="19" t="s">
        <v>4273</v>
      </c>
      <c r="D30" s="19" t="s">
        <v>4274</v>
      </c>
    </row>
    <row r="31" spans="1:4" ht="31.5" x14ac:dyDescent="0.25">
      <c r="A31" s="36"/>
      <c r="B31" s="17">
        <v>908110010101</v>
      </c>
      <c r="C31" s="19" t="s">
        <v>4275</v>
      </c>
      <c r="D31" s="19" t="s">
        <v>4276</v>
      </c>
    </row>
    <row r="32" spans="1:4" ht="31.5" x14ac:dyDescent="0.25">
      <c r="A32" s="36"/>
      <c r="B32" s="17">
        <v>908110010102</v>
      </c>
      <c r="C32" s="19" t="s">
        <v>4277</v>
      </c>
      <c r="D32" s="19" t="s">
        <v>4278</v>
      </c>
    </row>
    <row r="33" spans="1:4" ht="15.75" x14ac:dyDescent="0.25">
      <c r="A33" s="36"/>
      <c r="B33" s="17">
        <v>908110090101</v>
      </c>
      <c r="C33" s="19" t="s">
        <v>4279</v>
      </c>
      <c r="D33" s="19" t="s">
        <v>4280</v>
      </c>
    </row>
    <row r="34" spans="1:4" ht="15.75" x14ac:dyDescent="0.25">
      <c r="A34" s="36"/>
      <c r="B34" s="17">
        <v>908110090102</v>
      </c>
      <c r="C34" s="19" t="s">
        <v>4281</v>
      </c>
      <c r="D34" s="19" t="s">
        <v>4282</v>
      </c>
    </row>
    <row r="35" spans="1:4" ht="31.5" x14ac:dyDescent="0.25">
      <c r="A35" s="36"/>
      <c r="B35" s="17">
        <v>908120010101</v>
      </c>
      <c r="C35" s="19" t="s">
        <v>4283</v>
      </c>
      <c r="D35" s="19" t="s">
        <v>4284</v>
      </c>
    </row>
    <row r="36" spans="1:4" ht="15.75" x14ac:dyDescent="0.25">
      <c r="A36" s="36"/>
      <c r="B36" s="17">
        <v>908120090101</v>
      </c>
      <c r="C36" s="19" t="s">
        <v>4285</v>
      </c>
      <c r="D36" s="19" t="s">
        <v>4286</v>
      </c>
    </row>
    <row r="37" spans="1:4" ht="15.75" x14ac:dyDescent="0.25">
      <c r="A37" s="36"/>
      <c r="B37" s="17">
        <v>909611000101</v>
      </c>
      <c r="C37" s="19" t="s">
        <v>4287</v>
      </c>
      <c r="D37" s="19" t="s">
        <v>4288</v>
      </c>
    </row>
    <row r="38" spans="1:4" ht="15.75" x14ac:dyDescent="0.25">
      <c r="A38" s="36"/>
      <c r="B38" s="17">
        <v>909611000102</v>
      </c>
      <c r="C38" s="19" t="s">
        <v>4289</v>
      </c>
      <c r="D38" s="19" t="s">
        <v>4290</v>
      </c>
    </row>
    <row r="39" spans="1:4" ht="15.75" x14ac:dyDescent="0.25">
      <c r="A39" s="36"/>
      <c r="B39" s="17">
        <v>909619010101</v>
      </c>
      <c r="C39" s="19" t="s">
        <v>4291</v>
      </c>
      <c r="D39" s="19" t="s">
        <v>4292</v>
      </c>
    </row>
    <row r="40" spans="1:4" ht="15.75" x14ac:dyDescent="0.25">
      <c r="A40" s="36"/>
      <c r="B40" s="17">
        <v>909619010102</v>
      </c>
      <c r="C40" s="19" t="s">
        <v>4293</v>
      </c>
      <c r="D40" s="19" t="s">
        <v>4294</v>
      </c>
    </row>
    <row r="41" spans="1:4" ht="15.75" x14ac:dyDescent="0.25">
      <c r="A41" s="36"/>
      <c r="B41" s="17">
        <v>909621000101</v>
      </c>
      <c r="C41" s="19" t="s">
        <v>4295</v>
      </c>
      <c r="D41" s="19" t="s">
        <v>4296</v>
      </c>
    </row>
    <row r="42" spans="1:4" ht="15.75" x14ac:dyDescent="0.25">
      <c r="A42" s="36"/>
      <c r="B42" s="17">
        <v>909629010101</v>
      </c>
      <c r="C42" s="19" t="s">
        <v>4297</v>
      </c>
      <c r="D42" s="19" t="s">
        <v>4298</v>
      </c>
    </row>
    <row r="43" spans="1:4" ht="15.75" x14ac:dyDescent="0.25">
      <c r="A43" s="36"/>
      <c r="B43" s="17">
        <v>910110000101</v>
      </c>
      <c r="C43" s="19" t="s">
        <v>4299</v>
      </c>
      <c r="D43" s="19" t="s">
        <v>4300</v>
      </c>
    </row>
    <row r="44" spans="1:4" ht="15.75" x14ac:dyDescent="0.25">
      <c r="A44" s="36"/>
      <c r="B44" s="17">
        <v>910110000102</v>
      </c>
      <c r="C44" s="19" t="s">
        <v>4301</v>
      </c>
      <c r="D44" s="19" t="s">
        <v>4302</v>
      </c>
    </row>
    <row r="45" spans="1:4" ht="15.75" x14ac:dyDescent="0.25">
      <c r="A45" s="36"/>
      <c r="B45" s="17">
        <v>910110000103</v>
      </c>
      <c r="C45" s="19" t="s">
        <v>4303</v>
      </c>
      <c r="D45" s="19" t="s">
        <v>4304</v>
      </c>
    </row>
    <row r="46" spans="1:4" ht="15.75" x14ac:dyDescent="0.25">
      <c r="A46" s="36"/>
      <c r="B46" s="17">
        <v>910120000101</v>
      </c>
      <c r="C46" s="19" t="s">
        <v>4305</v>
      </c>
      <c r="D46" s="19" t="s">
        <v>4306</v>
      </c>
    </row>
    <row r="47" spans="1:4" ht="15.75" x14ac:dyDescent="0.25">
      <c r="A47" s="36"/>
      <c r="B47" s="17">
        <v>910200000101</v>
      </c>
      <c r="C47" s="19" t="s">
        <v>4307</v>
      </c>
      <c r="D47" s="19" t="s">
        <v>4308</v>
      </c>
    </row>
    <row r="48" spans="1:4" ht="15.75" x14ac:dyDescent="0.25">
      <c r="A48" s="36"/>
      <c r="B48" s="17">
        <v>910200000102</v>
      </c>
      <c r="C48" s="19" t="s">
        <v>4309</v>
      </c>
      <c r="D48" s="19" t="s">
        <v>4310</v>
      </c>
    </row>
    <row r="49" spans="1:4" ht="15.75" x14ac:dyDescent="0.25">
      <c r="A49" s="36"/>
      <c r="B49" s="17">
        <v>910300000102</v>
      </c>
      <c r="C49" s="19" t="s">
        <v>4311</v>
      </c>
      <c r="D49" s="19" t="s">
        <v>4312</v>
      </c>
    </row>
    <row r="50" spans="1:4" ht="15.75" x14ac:dyDescent="0.25">
      <c r="A50" s="36"/>
      <c r="B50" s="17">
        <v>910300000106</v>
      </c>
      <c r="C50" s="19" t="s">
        <v>4313</v>
      </c>
      <c r="D50" s="19" t="s">
        <v>4314</v>
      </c>
    </row>
    <row r="51" spans="1:4" ht="31.5" x14ac:dyDescent="0.25">
      <c r="A51" s="36"/>
      <c r="B51" s="17">
        <v>910991000101</v>
      </c>
      <c r="C51" s="19" t="s">
        <v>4315</v>
      </c>
      <c r="D51" s="19" t="s">
        <v>4316</v>
      </c>
    </row>
    <row r="52" spans="1:4" ht="31.5" x14ac:dyDescent="0.25">
      <c r="A52" s="36"/>
      <c r="B52" s="17">
        <v>910991000102</v>
      </c>
      <c r="C52" s="19" t="s">
        <v>4317</v>
      </c>
      <c r="D52" s="19" t="s">
        <v>4318</v>
      </c>
    </row>
    <row r="53" spans="1:4" ht="15.75" x14ac:dyDescent="0.25">
      <c r="A53" s="36"/>
      <c r="B53" s="17">
        <v>910999000214</v>
      </c>
      <c r="C53" s="19" t="s">
        <v>4319</v>
      </c>
      <c r="D53" s="19" t="s">
        <v>4320</v>
      </c>
    </row>
    <row r="54" spans="1:4" ht="15.75" x14ac:dyDescent="0.25">
      <c r="A54" s="36"/>
      <c r="B54" s="17">
        <v>1107100000102</v>
      </c>
      <c r="C54" s="19" t="s">
        <v>4321</v>
      </c>
      <c r="D54" s="19" t="s">
        <v>4322</v>
      </c>
    </row>
    <row r="55" spans="1:4" ht="15.75" x14ac:dyDescent="0.25">
      <c r="A55" s="36"/>
      <c r="B55" s="17">
        <v>1107200000103</v>
      </c>
      <c r="C55" s="19" t="s">
        <v>4323</v>
      </c>
      <c r="D55" s="19" t="s">
        <v>4324</v>
      </c>
    </row>
    <row r="56" spans="1:4" ht="15.75" x14ac:dyDescent="0.25">
      <c r="A56" s="36"/>
      <c r="B56" s="17">
        <v>1207409000102</v>
      </c>
      <c r="C56" s="19" t="s">
        <v>4325</v>
      </c>
      <c r="D56" s="19" t="s">
        <v>4326</v>
      </c>
    </row>
    <row r="57" spans="1:4" ht="15.75" x14ac:dyDescent="0.25">
      <c r="A57" s="36"/>
      <c r="B57" s="17">
        <v>1211201100999</v>
      </c>
      <c r="C57" s="19" t="s">
        <v>4327</v>
      </c>
      <c r="D57" s="19" t="s">
        <v>4328</v>
      </c>
    </row>
    <row r="58" spans="1:4" ht="31.5" x14ac:dyDescent="0.25">
      <c r="A58" s="36"/>
      <c r="B58" s="17">
        <v>1211201900999</v>
      </c>
      <c r="C58" s="19" t="s">
        <v>4329</v>
      </c>
      <c r="D58" s="19" t="s">
        <v>4330</v>
      </c>
    </row>
    <row r="59" spans="1:4" ht="31.5" x14ac:dyDescent="0.25">
      <c r="A59" s="36"/>
      <c r="B59" s="17">
        <v>1211901100101</v>
      </c>
      <c r="C59" s="19" t="s">
        <v>4331</v>
      </c>
      <c r="D59" s="19" t="s">
        <v>4332</v>
      </c>
    </row>
    <row r="60" spans="1:4" ht="31.5" x14ac:dyDescent="0.25">
      <c r="A60" s="36"/>
      <c r="B60" s="17">
        <v>1211901100102</v>
      </c>
      <c r="C60" s="19" t="s">
        <v>4333</v>
      </c>
      <c r="D60" s="19" t="s">
        <v>4334</v>
      </c>
    </row>
    <row r="61" spans="1:4" ht="47.25" x14ac:dyDescent="0.25">
      <c r="A61" s="36"/>
      <c r="B61" s="17">
        <v>1211901300101</v>
      </c>
      <c r="C61" s="19" t="s">
        <v>4335</v>
      </c>
      <c r="D61" s="19" t="s">
        <v>4336</v>
      </c>
    </row>
    <row r="62" spans="1:4" ht="47.25" x14ac:dyDescent="0.25">
      <c r="A62" s="36"/>
      <c r="B62" s="17">
        <v>1211901300102</v>
      </c>
      <c r="C62" s="19" t="s">
        <v>4337</v>
      </c>
      <c r="D62" s="19" t="s">
        <v>4338</v>
      </c>
    </row>
    <row r="63" spans="1:4" ht="31.5" x14ac:dyDescent="0.25">
      <c r="A63" s="36"/>
      <c r="B63" s="17">
        <v>1211901500102</v>
      </c>
      <c r="C63" s="19" t="s">
        <v>4339</v>
      </c>
      <c r="D63" s="19" t="s">
        <v>4340</v>
      </c>
    </row>
    <row r="64" spans="1:4" ht="31.5" x14ac:dyDescent="0.25">
      <c r="A64" s="36"/>
      <c r="B64" s="17">
        <v>1211901500103</v>
      </c>
      <c r="C64" s="19" t="s">
        <v>4341</v>
      </c>
      <c r="D64" s="19" t="s">
        <v>4342</v>
      </c>
    </row>
    <row r="65" spans="1:4" ht="31.5" x14ac:dyDescent="0.25">
      <c r="A65" s="36"/>
      <c r="B65" s="17">
        <v>1211902200101</v>
      </c>
      <c r="C65" s="19" t="s">
        <v>4343</v>
      </c>
      <c r="D65" s="19" t="s">
        <v>4344</v>
      </c>
    </row>
    <row r="66" spans="1:4" ht="31.5" x14ac:dyDescent="0.25">
      <c r="A66" s="36"/>
      <c r="B66" s="17">
        <v>1211902200102</v>
      </c>
      <c r="C66" s="19" t="s">
        <v>4345</v>
      </c>
      <c r="D66" s="19" t="s">
        <v>4346</v>
      </c>
    </row>
    <row r="67" spans="1:4" ht="31.5" x14ac:dyDescent="0.25">
      <c r="A67" s="36"/>
      <c r="B67" s="17">
        <v>1211902300101</v>
      </c>
      <c r="C67" s="19" t="s">
        <v>4347</v>
      </c>
      <c r="D67" s="19" t="s">
        <v>4348</v>
      </c>
    </row>
    <row r="68" spans="1:4" ht="31.5" x14ac:dyDescent="0.25">
      <c r="A68" s="36"/>
      <c r="B68" s="17">
        <v>1211902600101</v>
      </c>
      <c r="C68" s="19" t="s">
        <v>4349</v>
      </c>
      <c r="D68" s="19" t="s">
        <v>4350</v>
      </c>
    </row>
    <row r="69" spans="1:4" ht="47.25" x14ac:dyDescent="0.25">
      <c r="A69" s="36"/>
      <c r="B69" s="17">
        <v>1211902700101</v>
      </c>
      <c r="C69" s="19" t="s">
        <v>4351</v>
      </c>
      <c r="D69" s="19" t="s">
        <v>4352</v>
      </c>
    </row>
    <row r="70" spans="1:4" ht="31.5" x14ac:dyDescent="0.25">
      <c r="A70" s="36"/>
      <c r="B70" s="17">
        <v>1211902700102</v>
      </c>
      <c r="C70" s="19" t="s">
        <v>4353</v>
      </c>
      <c r="D70" s="19" t="s">
        <v>4354</v>
      </c>
    </row>
    <row r="71" spans="1:4" ht="31.5" x14ac:dyDescent="0.25">
      <c r="A71" s="36"/>
      <c r="B71" s="17">
        <v>1211902900101</v>
      </c>
      <c r="C71" s="19" t="s">
        <v>4355</v>
      </c>
      <c r="D71" s="19" t="s">
        <v>4356</v>
      </c>
    </row>
    <row r="72" spans="1:4" ht="31.5" x14ac:dyDescent="0.25">
      <c r="A72" s="36"/>
      <c r="B72" s="17">
        <v>1211902900102</v>
      </c>
      <c r="C72" s="19" t="s">
        <v>4357</v>
      </c>
      <c r="D72" s="19" t="s">
        <v>4358</v>
      </c>
    </row>
    <row r="73" spans="1:4" ht="31.5" x14ac:dyDescent="0.25">
      <c r="A73" s="36"/>
      <c r="B73" s="17">
        <v>1211903100101</v>
      </c>
      <c r="C73" s="19" t="s">
        <v>4359</v>
      </c>
      <c r="D73" s="19" t="s">
        <v>4360</v>
      </c>
    </row>
    <row r="74" spans="1:4" ht="31.5" x14ac:dyDescent="0.25">
      <c r="A74" s="36"/>
      <c r="B74" s="17">
        <v>1211903100102</v>
      </c>
      <c r="C74" s="19" t="s">
        <v>4361</v>
      </c>
      <c r="D74" s="19" t="s">
        <v>4362</v>
      </c>
    </row>
    <row r="75" spans="1:4" ht="47.25" x14ac:dyDescent="0.25">
      <c r="A75" s="36"/>
      <c r="B75" s="17">
        <v>1211903200101</v>
      </c>
      <c r="C75" s="19" t="s">
        <v>4363</v>
      </c>
      <c r="D75" s="19" t="s">
        <v>4364</v>
      </c>
    </row>
    <row r="76" spans="1:4" ht="31.5" x14ac:dyDescent="0.25">
      <c r="A76" s="36"/>
      <c r="B76" s="17">
        <v>1211903200102</v>
      </c>
      <c r="C76" s="19" t="s">
        <v>4365</v>
      </c>
      <c r="D76" s="19" t="s">
        <v>4366</v>
      </c>
    </row>
    <row r="77" spans="1:4" ht="31.5" x14ac:dyDescent="0.25">
      <c r="A77" s="36"/>
      <c r="B77" s="17">
        <v>1211903600101</v>
      </c>
      <c r="C77" s="19" t="s">
        <v>4367</v>
      </c>
      <c r="D77" s="19" t="s">
        <v>4368</v>
      </c>
    </row>
    <row r="78" spans="1:4" ht="31.5" x14ac:dyDescent="0.25">
      <c r="A78" s="36"/>
      <c r="B78" s="17">
        <v>1211903600103</v>
      </c>
      <c r="C78" s="19" t="s">
        <v>4369</v>
      </c>
      <c r="D78" s="19" t="s">
        <v>4370</v>
      </c>
    </row>
    <row r="79" spans="1:4" ht="47.25" x14ac:dyDescent="0.25">
      <c r="A79" s="36"/>
      <c r="B79" s="17">
        <v>1211903960102</v>
      </c>
      <c r="C79" s="19" t="s">
        <v>4371</v>
      </c>
      <c r="D79" s="19" t="s">
        <v>4372</v>
      </c>
    </row>
    <row r="80" spans="1:4" ht="47.25" x14ac:dyDescent="0.25">
      <c r="A80" s="36"/>
      <c r="B80" s="17">
        <v>1211903960103</v>
      </c>
      <c r="C80" s="19" t="s">
        <v>4373</v>
      </c>
      <c r="D80" s="19" t="s">
        <v>4374</v>
      </c>
    </row>
    <row r="81" spans="1:4" ht="31.5" x14ac:dyDescent="0.25">
      <c r="A81" s="36"/>
      <c r="B81" s="17">
        <v>1211903971999</v>
      </c>
      <c r="C81" s="19" t="s">
        <v>4375</v>
      </c>
      <c r="D81" s="19" t="s">
        <v>4376</v>
      </c>
    </row>
    <row r="82" spans="1:4" ht="31.5" x14ac:dyDescent="0.25">
      <c r="A82" s="36"/>
      <c r="B82" s="17">
        <v>1211903979999</v>
      </c>
      <c r="C82" s="19" t="s">
        <v>4377</v>
      </c>
      <c r="D82" s="19" t="s">
        <v>4378</v>
      </c>
    </row>
    <row r="83" spans="1:4" ht="63" x14ac:dyDescent="0.25">
      <c r="A83" s="36"/>
      <c r="B83" s="17">
        <v>1211903999101</v>
      </c>
      <c r="C83" s="19" t="s">
        <v>4379</v>
      </c>
      <c r="D83" s="19" t="s">
        <v>4380</v>
      </c>
    </row>
    <row r="84" spans="1:4" ht="63" x14ac:dyDescent="0.25">
      <c r="A84" s="36"/>
      <c r="B84" s="17">
        <v>1211903999102</v>
      </c>
      <c r="C84" s="19" t="s">
        <v>4381</v>
      </c>
      <c r="D84" s="19" t="s">
        <v>4382</v>
      </c>
    </row>
    <row r="85" spans="1:4" ht="47.25" x14ac:dyDescent="0.25">
      <c r="A85" s="36"/>
      <c r="B85" s="17">
        <v>1211903999103</v>
      </c>
      <c r="C85" s="19" t="s">
        <v>4383</v>
      </c>
      <c r="D85" s="19" t="s">
        <v>4384</v>
      </c>
    </row>
    <row r="86" spans="1:4" ht="47.25" x14ac:dyDescent="0.25">
      <c r="A86" s="36"/>
      <c r="B86" s="17">
        <v>1211903999104</v>
      </c>
      <c r="C86" s="19" t="s">
        <v>4385</v>
      </c>
      <c r="D86" s="19" t="s">
        <v>4386</v>
      </c>
    </row>
    <row r="87" spans="1:4" ht="63" x14ac:dyDescent="0.25">
      <c r="A87" s="36"/>
      <c r="B87" s="17">
        <v>1211903999105</v>
      </c>
      <c r="C87" s="19" t="s">
        <v>4387</v>
      </c>
      <c r="D87" s="19" t="s">
        <v>4388</v>
      </c>
    </row>
    <row r="88" spans="1:4" ht="47.25" x14ac:dyDescent="0.25">
      <c r="A88" s="36"/>
      <c r="B88" s="17">
        <v>1211903999106</v>
      </c>
      <c r="C88" s="19" t="s">
        <v>4389</v>
      </c>
      <c r="D88" s="19" t="s">
        <v>4390</v>
      </c>
    </row>
    <row r="89" spans="1:4" ht="47.25" x14ac:dyDescent="0.25">
      <c r="A89" s="36"/>
      <c r="B89" s="17">
        <v>1211903999107</v>
      </c>
      <c r="C89" s="19" t="s">
        <v>4391</v>
      </c>
      <c r="D89" s="19" t="s">
        <v>4392</v>
      </c>
    </row>
    <row r="90" spans="1:4" ht="63" x14ac:dyDescent="0.25">
      <c r="A90" s="36"/>
      <c r="B90" s="17">
        <v>1211903999109</v>
      </c>
      <c r="C90" s="19" t="s">
        <v>4393</v>
      </c>
      <c r="D90" s="19" t="s">
        <v>4394</v>
      </c>
    </row>
    <row r="91" spans="1:4" ht="63" x14ac:dyDescent="0.25">
      <c r="A91" s="36"/>
      <c r="B91" s="17">
        <v>1211903999129</v>
      </c>
      <c r="C91" s="19" t="s">
        <v>4395</v>
      </c>
      <c r="D91" s="19" t="s">
        <v>4396</v>
      </c>
    </row>
    <row r="92" spans="1:4" ht="47.25" x14ac:dyDescent="0.25">
      <c r="A92" s="36"/>
      <c r="B92" s="17">
        <v>1211903999141</v>
      </c>
      <c r="C92" s="19" t="s">
        <v>4397</v>
      </c>
      <c r="D92" s="19" t="s">
        <v>4398</v>
      </c>
    </row>
    <row r="93" spans="1:4" ht="47.25" x14ac:dyDescent="0.25">
      <c r="A93" s="36"/>
      <c r="B93" s="17">
        <v>1211903999159</v>
      </c>
      <c r="C93" s="19" t="s">
        <v>4399</v>
      </c>
      <c r="D93" s="19" t="s">
        <v>4400</v>
      </c>
    </row>
    <row r="94" spans="1:4" ht="47.25" x14ac:dyDescent="0.25">
      <c r="A94" s="36"/>
      <c r="B94" s="17">
        <v>1211903999160</v>
      </c>
      <c r="C94" s="19" t="s">
        <v>4401</v>
      </c>
      <c r="D94" s="19" t="s">
        <v>4402</v>
      </c>
    </row>
    <row r="95" spans="1:4" ht="47.25" x14ac:dyDescent="0.25">
      <c r="A95" s="36"/>
      <c r="B95" s="17">
        <v>1211903999161</v>
      </c>
      <c r="C95" s="19" t="s">
        <v>4403</v>
      </c>
      <c r="D95" s="19" t="s">
        <v>4404</v>
      </c>
    </row>
    <row r="96" spans="1:4" ht="47.25" x14ac:dyDescent="0.25">
      <c r="A96" s="36"/>
      <c r="B96" s="17">
        <v>1211903999162</v>
      </c>
      <c r="C96" s="19" t="s">
        <v>4405</v>
      </c>
      <c r="D96" s="19" t="s">
        <v>4406</v>
      </c>
    </row>
    <row r="97" spans="1:4" ht="47.25" x14ac:dyDescent="0.25">
      <c r="A97" s="36"/>
      <c r="B97" s="17">
        <v>1211903999163</v>
      </c>
      <c r="C97" s="19" t="s">
        <v>4407</v>
      </c>
      <c r="D97" s="19" t="s">
        <v>4408</v>
      </c>
    </row>
    <row r="98" spans="1:4" ht="47.25" x14ac:dyDescent="0.25">
      <c r="A98" s="36"/>
      <c r="B98" s="17">
        <v>1211903999166</v>
      </c>
      <c r="C98" s="19" t="s">
        <v>4409</v>
      </c>
      <c r="D98" s="19" t="s">
        <v>4410</v>
      </c>
    </row>
    <row r="99" spans="1:4" ht="47.25" x14ac:dyDescent="0.25">
      <c r="A99" s="36"/>
      <c r="B99" s="17">
        <v>1211903999183</v>
      </c>
      <c r="C99" s="19" t="s">
        <v>4411</v>
      </c>
      <c r="D99" s="19" t="s">
        <v>4412</v>
      </c>
    </row>
    <row r="100" spans="1:4" ht="47.25" x14ac:dyDescent="0.25">
      <c r="A100" s="36"/>
      <c r="B100" s="17">
        <v>1211903999185</v>
      </c>
      <c r="C100" s="19" t="s">
        <v>4413</v>
      </c>
      <c r="D100" s="19" t="s">
        <v>4414</v>
      </c>
    </row>
    <row r="101" spans="1:4" ht="63" x14ac:dyDescent="0.25">
      <c r="A101" s="36"/>
      <c r="B101" s="17">
        <v>1211903999186</v>
      </c>
      <c r="C101" s="19" t="s">
        <v>4415</v>
      </c>
      <c r="D101" s="19" t="s">
        <v>4416</v>
      </c>
    </row>
    <row r="102" spans="1:4" ht="47.25" x14ac:dyDescent="0.25">
      <c r="A102" s="36"/>
      <c r="B102" s="17">
        <v>1211903999187</v>
      </c>
      <c r="C102" s="19" t="s">
        <v>4417</v>
      </c>
      <c r="D102" s="19" t="s">
        <v>4418</v>
      </c>
    </row>
    <row r="103" spans="1:4" ht="47.25" x14ac:dyDescent="0.25">
      <c r="A103" s="36"/>
      <c r="B103" s="17">
        <v>1211903999188</v>
      </c>
      <c r="C103" s="19" t="s">
        <v>4419</v>
      </c>
      <c r="D103" s="19" t="s">
        <v>4420</v>
      </c>
    </row>
    <row r="104" spans="1:4" ht="63" x14ac:dyDescent="0.25">
      <c r="A104" s="36"/>
      <c r="B104" s="17">
        <v>1211903999190</v>
      </c>
      <c r="C104" s="19" t="s">
        <v>4421</v>
      </c>
      <c r="D104" s="19" t="s">
        <v>4422</v>
      </c>
    </row>
    <row r="105" spans="1:4" ht="47.25" x14ac:dyDescent="0.25">
      <c r="A105" s="36"/>
      <c r="B105" s="17">
        <v>1211903999191</v>
      </c>
      <c r="C105" s="19" t="s">
        <v>4423</v>
      </c>
      <c r="D105" s="19" t="s">
        <v>4424</v>
      </c>
    </row>
    <row r="106" spans="1:4" ht="63" x14ac:dyDescent="0.25">
      <c r="A106" s="36"/>
      <c r="B106" s="17">
        <v>1211903999192</v>
      </c>
      <c r="C106" s="19" t="s">
        <v>4425</v>
      </c>
      <c r="D106" s="19" t="s">
        <v>4426</v>
      </c>
    </row>
    <row r="107" spans="1:4" ht="63" x14ac:dyDescent="0.25">
      <c r="A107" s="36"/>
      <c r="B107" s="17">
        <v>1211903999193</v>
      </c>
      <c r="C107" s="19" t="s">
        <v>4427</v>
      </c>
      <c r="D107" s="19" t="s">
        <v>4428</v>
      </c>
    </row>
    <row r="108" spans="1:4" ht="47.25" x14ac:dyDescent="0.25">
      <c r="A108" s="36"/>
      <c r="B108" s="17">
        <v>1211903999194</v>
      </c>
      <c r="C108" s="19" t="s">
        <v>4429</v>
      </c>
      <c r="D108" s="19" t="s">
        <v>4430</v>
      </c>
    </row>
    <row r="109" spans="1:4" ht="47.25" x14ac:dyDescent="0.25">
      <c r="A109" s="36"/>
      <c r="B109" s="17">
        <v>1211903999196</v>
      </c>
      <c r="C109" s="19" t="s">
        <v>4431</v>
      </c>
      <c r="D109" s="19" t="s">
        <v>4432</v>
      </c>
    </row>
    <row r="110" spans="1:4" ht="47.25" x14ac:dyDescent="0.25">
      <c r="A110" s="36"/>
      <c r="B110" s="17">
        <v>1211903999197</v>
      </c>
      <c r="C110" s="19" t="s">
        <v>4433</v>
      </c>
      <c r="D110" s="19" t="s">
        <v>4434</v>
      </c>
    </row>
    <row r="111" spans="1:4" ht="47.25" x14ac:dyDescent="0.25">
      <c r="A111" s="36"/>
      <c r="B111" s="17">
        <v>1211903999198</v>
      </c>
      <c r="C111" s="19" t="s">
        <v>4435</v>
      </c>
      <c r="D111" s="19" t="s">
        <v>4436</v>
      </c>
    </row>
    <row r="112" spans="1:4" ht="63" x14ac:dyDescent="0.25">
      <c r="A112" s="36"/>
      <c r="B112" s="17">
        <v>1211903999199</v>
      </c>
      <c r="C112" s="19" t="s">
        <v>4437</v>
      </c>
      <c r="D112" s="19" t="s">
        <v>4438</v>
      </c>
    </row>
    <row r="113" spans="1:4" ht="47.25" x14ac:dyDescent="0.25">
      <c r="A113" s="36"/>
      <c r="B113" s="17">
        <v>1211903999200</v>
      </c>
      <c r="C113" s="19" t="s">
        <v>4439</v>
      </c>
      <c r="D113" s="19" t="s">
        <v>4440</v>
      </c>
    </row>
    <row r="114" spans="1:4" ht="47.25" x14ac:dyDescent="0.25">
      <c r="A114" s="36"/>
      <c r="B114" s="17">
        <v>1211903999201</v>
      </c>
      <c r="C114" s="19" t="s">
        <v>4441</v>
      </c>
      <c r="D114" s="19" t="s">
        <v>4442</v>
      </c>
    </row>
    <row r="115" spans="1:4" ht="47.25" x14ac:dyDescent="0.25">
      <c r="A115" s="36"/>
      <c r="B115" s="17">
        <v>1211903999202</v>
      </c>
      <c r="C115" s="19" t="s">
        <v>4443</v>
      </c>
      <c r="D115" s="19" t="s">
        <v>4444</v>
      </c>
    </row>
    <row r="116" spans="1:4" ht="47.25" x14ac:dyDescent="0.25">
      <c r="A116" s="36"/>
      <c r="B116" s="17">
        <v>1211903999203</v>
      </c>
      <c r="C116" s="19" t="s">
        <v>4445</v>
      </c>
      <c r="D116" s="19" t="s">
        <v>4446</v>
      </c>
    </row>
    <row r="117" spans="1:4" ht="63" x14ac:dyDescent="0.25">
      <c r="A117" s="36"/>
      <c r="B117" s="17">
        <v>1211903999218</v>
      </c>
      <c r="C117" s="19" t="s">
        <v>4447</v>
      </c>
      <c r="D117" s="19" t="s">
        <v>4448</v>
      </c>
    </row>
    <row r="118" spans="1:4" ht="47.25" x14ac:dyDescent="0.25">
      <c r="A118" s="36"/>
      <c r="B118" s="17">
        <v>1211903999228</v>
      </c>
      <c r="C118" s="19" t="s">
        <v>4449</v>
      </c>
      <c r="D118" s="19" t="s">
        <v>4450</v>
      </c>
    </row>
    <row r="119" spans="1:4" ht="63" x14ac:dyDescent="0.25">
      <c r="A119" s="36"/>
      <c r="B119" s="17">
        <v>1211903999230</v>
      </c>
      <c r="C119" s="19" t="s">
        <v>4451</v>
      </c>
      <c r="D119" s="19" t="s">
        <v>4452</v>
      </c>
    </row>
    <row r="120" spans="1:4" ht="47.25" x14ac:dyDescent="0.25">
      <c r="A120" s="36"/>
      <c r="B120" s="17">
        <v>1211903999231</v>
      </c>
      <c r="C120" s="19" t="s">
        <v>4453</v>
      </c>
      <c r="D120" s="19" t="s">
        <v>4454</v>
      </c>
    </row>
    <row r="121" spans="1:4" ht="47.25" x14ac:dyDescent="0.25">
      <c r="A121" s="36"/>
      <c r="B121" s="17">
        <v>1211903999236</v>
      </c>
      <c r="C121" s="19" t="s">
        <v>4455</v>
      </c>
      <c r="D121" s="19" t="s">
        <v>4456</v>
      </c>
    </row>
    <row r="122" spans="1:4" ht="47.25" x14ac:dyDescent="0.25">
      <c r="A122" s="36"/>
      <c r="B122" s="17">
        <v>1211903999237</v>
      </c>
      <c r="C122" s="19" t="s">
        <v>4457</v>
      </c>
      <c r="D122" s="19" t="s">
        <v>3873</v>
      </c>
    </row>
    <row r="123" spans="1:4" ht="47.25" x14ac:dyDescent="0.25">
      <c r="A123" s="36"/>
      <c r="B123" s="17">
        <v>1211903999238</v>
      </c>
      <c r="C123" s="19" t="s">
        <v>4458</v>
      </c>
      <c r="D123" s="19" t="s">
        <v>4459</v>
      </c>
    </row>
    <row r="124" spans="1:4" ht="47.25" x14ac:dyDescent="0.25">
      <c r="A124" s="36"/>
      <c r="B124" s="17">
        <v>1211903999239</v>
      </c>
      <c r="C124" s="19" t="s">
        <v>4460</v>
      </c>
      <c r="D124" s="19" t="s">
        <v>4461</v>
      </c>
    </row>
    <row r="125" spans="1:4" ht="47.25" x14ac:dyDescent="0.25">
      <c r="A125" s="36"/>
      <c r="B125" s="17">
        <v>1211903999240</v>
      </c>
      <c r="C125" s="19" t="s">
        <v>4462</v>
      </c>
      <c r="D125" s="19" t="s">
        <v>4463</v>
      </c>
    </row>
    <row r="126" spans="1:4" ht="47.25" x14ac:dyDescent="0.25">
      <c r="A126" s="36"/>
      <c r="B126" s="17">
        <v>1211903999276</v>
      </c>
      <c r="C126" s="19" t="s">
        <v>4464</v>
      </c>
      <c r="D126" s="19" t="s">
        <v>4465</v>
      </c>
    </row>
    <row r="127" spans="1:4" ht="63" x14ac:dyDescent="0.25">
      <c r="A127" s="36"/>
      <c r="B127" s="17">
        <v>1211903999285</v>
      </c>
      <c r="C127" s="19" t="s">
        <v>4466</v>
      </c>
      <c r="D127" s="19" t="s">
        <v>4467</v>
      </c>
    </row>
    <row r="128" spans="1:4" ht="63" x14ac:dyDescent="0.25">
      <c r="A128" s="36"/>
      <c r="B128" s="17">
        <v>1211903999290</v>
      </c>
      <c r="C128" s="19" t="s">
        <v>4468</v>
      </c>
      <c r="D128" s="19" t="s">
        <v>4469</v>
      </c>
    </row>
    <row r="129" spans="1:4" ht="47.25" x14ac:dyDescent="0.25">
      <c r="A129" s="36"/>
      <c r="B129" s="17">
        <v>1211903999306</v>
      </c>
      <c r="C129" s="19" t="s">
        <v>4470</v>
      </c>
      <c r="D129" s="19" t="s">
        <v>4471</v>
      </c>
    </row>
    <row r="130" spans="1:4" ht="47.25" x14ac:dyDescent="0.25">
      <c r="A130" s="36"/>
      <c r="B130" s="17">
        <v>1211903999342</v>
      </c>
      <c r="C130" s="19" t="s">
        <v>4472</v>
      </c>
      <c r="D130" s="19" t="s">
        <v>4473</v>
      </c>
    </row>
    <row r="131" spans="1:4" ht="47.25" x14ac:dyDescent="0.25">
      <c r="A131" s="36"/>
      <c r="B131" s="17">
        <v>1211903999378</v>
      </c>
      <c r="C131" s="19" t="s">
        <v>4474</v>
      </c>
      <c r="D131" s="19" t="s">
        <v>4475</v>
      </c>
    </row>
    <row r="132" spans="1:4" ht="63" x14ac:dyDescent="0.25">
      <c r="A132" s="36"/>
      <c r="B132" s="17">
        <v>1211903999388</v>
      </c>
      <c r="C132" s="19" t="s">
        <v>4476</v>
      </c>
      <c r="D132" s="19" t="s">
        <v>4477</v>
      </c>
    </row>
    <row r="133" spans="1:4" ht="47.25" x14ac:dyDescent="0.25">
      <c r="A133" s="36"/>
      <c r="B133" s="17">
        <v>1211903999389</v>
      </c>
      <c r="C133" s="19" t="s">
        <v>4478</v>
      </c>
      <c r="D133" s="19" t="s">
        <v>4479</v>
      </c>
    </row>
    <row r="134" spans="1:4" ht="47.25" x14ac:dyDescent="0.25">
      <c r="A134" s="36"/>
      <c r="B134" s="17">
        <v>1211903999390</v>
      </c>
      <c r="C134" s="19" t="s">
        <v>4480</v>
      </c>
      <c r="D134" s="19" t="s">
        <v>4481</v>
      </c>
    </row>
    <row r="135" spans="1:4" ht="63" x14ac:dyDescent="0.25">
      <c r="A135" s="36"/>
      <c r="B135" s="17">
        <v>1211903999391</v>
      </c>
      <c r="C135" s="19" t="s">
        <v>4482</v>
      </c>
      <c r="D135" s="19" t="s">
        <v>4483</v>
      </c>
    </row>
    <row r="136" spans="1:4" ht="63" x14ac:dyDescent="0.25">
      <c r="A136" s="36"/>
      <c r="B136" s="17">
        <v>1211903999392</v>
      </c>
      <c r="C136" s="19" t="s">
        <v>4484</v>
      </c>
      <c r="D136" s="19" t="s">
        <v>4485</v>
      </c>
    </row>
    <row r="137" spans="1:4" ht="47.25" x14ac:dyDescent="0.25">
      <c r="A137" s="36"/>
      <c r="B137" s="17">
        <v>1211903999393</v>
      </c>
      <c r="C137" s="19" t="s">
        <v>4486</v>
      </c>
      <c r="D137" s="19" t="s">
        <v>4487</v>
      </c>
    </row>
    <row r="138" spans="1:4" ht="63" x14ac:dyDescent="0.25">
      <c r="A138" s="36"/>
      <c r="B138" s="17">
        <v>1211903999394</v>
      </c>
      <c r="C138" s="19" t="s">
        <v>4488</v>
      </c>
      <c r="D138" s="19" t="s">
        <v>4489</v>
      </c>
    </row>
    <row r="139" spans="1:4" ht="63" x14ac:dyDescent="0.25">
      <c r="A139" s="36"/>
      <c r="B139" s="17">
        <v>1211903999395</v>
      </c>
      <c r="C139" s="19" t="s">
        <v>4490</v>
      </c>
      <c r="D139" s="19" t="s">
        <v>4491</v>
      </c>
    </row>
    <row r="140" spans="1:4" ht="47.25" x14ac:dyDescent="0.25">
      <c r="A140" s="36"/>
      <c r="B140" s="17">
        <v>1211903999422</v>
      </c>
      <c r="C140" s="19" t="s">
        <v>4492</v>
      </c>
      <c r="D140" s="19" t="s">
        <v>4493</v>
      </c>
    </row>
    <row r="141" spans="1:4" ht="47.25" x14ac:dyDescent="0.25">
      <c r="A141" s="36"/>
      <c r="B141" s="17">
        <v>1211903999423</v>
      </c>
      <c r="C141" s="19" t="s">
        <v>4494</v>
      </c>
      <c r="D141" s="19" t="s">
        <v>4495</v>
      </c>
    </row>
    <row r="142" spans="1:4" ht="47.25" x14ac:dyDescent="0.25">
      <c r="A142" s="36"/>
      <c r="B142" s="17">
        <v>1211903999424</v>
      </c>
      <c r="C142" s="19" t="s">
        <v>4496</v>
      </c>
      <c r="D142" s="19" t="s">
        <v>4497</v>
      </c>
    </row>
    <row r="143" spans="1:4" ht="63" x14ac:dyDescent="0.25">
      <c r="A143" s="36"/>
      <c r="B143" s="17">
        <v>1211903999425</v>
      </c>
      <c r="C143" s="19" t="s">
        <v>4498</v>
      </c>
      <c r="D143" s="19" t="s">
        <v>4499</v>
      </c>
    </row>
    <row r="144" spans="1:4" ht="63" x14ac:dyDescent="0.25">
      <c r="A144" s="36"/>
      <c r="B144" s="17">
        <v>1211903999427</v>
      </c>
      <c r="C144" s="19" t="s">
        <v>4500</v>
      </c>
      <c r="D144" s="19" t="s">
        <v>4501</v>
      </c>
    </row>
    <row r="145" spans="1:4" ht="47.25" x14ac:dyDescent="0.25">
      <c r="A145" s="36"/>
      <c r="B145" s="17">
        <v>1211903999428</v>
      </c>
      <c r="C145" s="19" t="s">
        <v>4502</v>
      </c>
      <c r="D145" s="19" t="s">
        <v>4503</v>
      </c>
    </row>
    <row r="146" spans="1:4" ht="63" x14ac:dyDescent="0.25">
      <c r="A146" s="36"/>
      <c r="B146" s="17">
        <v>1211903999429</v>
      </c>
      <c r="C146" s="19" t="s">
        <v>4504</v>
      </c>
      <c r="D146" s="19" t="s">
        <v>4505</v>
      </c>
    </row>
    <row r="147" spans="1:4" ht="63" x14ac:dyDescent="0.25">
      <c r="A147" s="36"/>
      <c r="B147" s="17">
        <v>1211903999430</v>
      </c>
      <c r="C147" s="19" t="s">
        <v>4506</v>
      </c>
      <c r="D147" s="19" t="s">
        <v>4507</v>
      </c>
    </row>
    <row r="148" spans="1:4" ht="31.5" x14ac:dyDescent="0.25">
      <c r="A148" s="36"/>
      <c r="B148" s="17">
        <v>1212211090107</v>
      </c>
      <c r="C148" s="19" t="s">
        <v>4508</v>
      </c>
      <c r="D148" s="19" t="s">
        <v>4509</v>
      </c>
    </row>
    <row r="149" spans="1:4" ht="31.5" x14ac:dyDescent="0.25">
      <c r="A149" s="36"/>
      <c r="B149" s="17">
        <v>1212940000101</v>
      </c>
      <c r="C149" s="19" t="s">
        <v>4510</v>
      </c>
      <c r="D149" s="19" t="s">
        <v>4511</v>
      </c>
    </row>
    <row r="150" spans="1:4" ht="15.75" x14ac:dyDescent="0.25">
      <c r="A150" s="36"/>
      <c r="B150" s="17">
        <v>1212991100101</v>
      </c>
      <c r="C150" s="19" t="s">
        <v>4512</v>
      </c>
      <c r="D150" s="19" t="s">
        <v>4513</v>
      </c>
    </row>
    <row r="151" spans="1:4" ht="31.5" x14ac:dyDescent="0.25">
      <c r="A151" s="36"/>
      <c r="B151" s="17">
        <v>1212991900101</v>
      </c>
      <c r="C151" s="19" t="s">
        <v>4514</v>
      </c>
      <c r="D151" s="19" t="s">
        <v>4515</v>
      </c>
    </row>
    <row r="152" spans="1:4" ht="15.75" x14ac:dyDescent="0.25">
      <c r="A152" s="36"/>
      <c r="B152" s="17">
        <v>1212999400102</v>
      </c>
      <c r="C152" s="19" t="s">
        <v>4516</v>
      </c>
      <c r="D152" s="19" t="s">
        <v>4517</v>
      </c>
    </row>
    <row r="153" spans="1:4" ht="31.5" x14ac:dyDescent="0.25">
      <c r="A153" s="36"/>
      <c r="B153" s="17">
        <v>1212999990111</v>
      </c>
      <c r="C153" s="19" t="s">
        <v>4518</v>
      </c>
      <c r="D153" s="19" t="s">
        <v>4519</v>
      </c>
    </row>
    <row r="154" spans="1:4" ht="15.75" x14ac:dyDescent="0.25">
      <c r="A154" s="1"/>
      <c r="B154" s="3"/>
      <c r="C154" s="1"/>
      <c r="D154" s="1"/>
    </row>
    <row r="155" spans="1:4" ht="15.75" x14ac:dyDescent="0.25">
      <c r="A155" s="1"/>
      <c r="B155" s="3"/>
      <c r="C155" s="1"/>
      <c r="D155" s="1"/>
    </row>
    <row r="156" spans="1:4" ht="15.75" x14ac:dyDescent="0.25">
      <c r="A156" s="1"/>
      <c r="B156" s="3"/>
      <c r="C156" s="1"/>
      <c r="D156" s="1"/>
    </row>
    <row r="157" spans="1:4" ht="15.75" x14ac:dyDescent="0.25">
      <c r="A157" s="1"/>
      <c r="B157" s="3"/>
      <c r="C157" s="1"/>
      <c r="D157" s="1"/>
    </row>
    <row r="158" spans="1:4" ht="15.75" x14ac:dyDescent="0.25">
      <c r="A158" s="1"/>
      <c r="B158" s="3"/>
      <c r="C158" s="1"/>
      <c r="D158" s="1"/>
    </row>
    <row r="159" spans="1:4" ht="15.75" x14ac:dyDescent="0.25">
      <c r="A159" s="1"/>
      <c r="B159" s="3"/>
      <c r="C159" s="1"/>
      <c r="D159" s="1"/>
    </row>
    <row r="160" spans="1:4" ht="15.75" x14ac:dyDescent="0.25">
      <c r="A160" s="1"/>
      <c r="B160" s="3"/>
      <c r="C160" s="1"/>
      <c r="D160" s="1"/>
    </row>
    <row r="161" spans="1:4" ht="15.75" x14ac:dyDescent="0.25">
      <c r="A161" s="1"/>
      <c r="B161" s="3"/>
      <c r="C161" s="1"/>
      <c r="D161" s="1"/>
    </row>
    <row r="162" spans="1:4" ht="15.75" x14ac:dyDescent="0.25">
      <c r="A162" s="1"/>
      <c r="B162" s="3"/>
      <c r="C162" s="1"/>
      <c r="D162" s="1"/>
    </row>
    <row r="163" spans="1:4" ht="15.75" x14ac:dyDescent="0.25">
      <c r="A163" s="1"/>
      <c r="B163" s="3"/>
      <c r="C163" s="1"/>
      <c r="D163" s="1"/>
    </row>
    <row r="164" spans="1:4" ht="15.75" x14ac:dyDescent="0.25">
      <c r="A164" s="1"/>
      <c r="B164" s="3"/>
      <c r="C164" s="1"/>
      <c r="D164" s="1"/>
    </row>
    <row r="165" spans="1:4" ht="15.75" x14ac:dyDescent="0.25">
      <c r="A165" s="1"/>
      <c r="B165" s="3"/>
      <c r="C165" s="1"/>
      <c r="D165" s="1"/>
    </row>
    <row r="166" spans="1:4" ht="15.75" x14ac:dyDescent="0.25">
      <c r="A166" s="1"/>
      <c r="B166" s="3"/>
      <c r="C166" s="1"/>
      <c r="D166" s="1"/>
    </row>
    <row r="167" spans="1:4" ht="15.75" x14ac:dyDescent="0.25">
      <c r="A167" s="1"/>
      <c r="B167" s="3"/>
      <c r="C167" s="1"/>
      <c r="D167" s="1"/>
    </row>
    <row r="168" spans="1:4" ht="15.75" x14ac:dyDescent="0.25">
      <c r="A168" s="1"/>
      <c r="B168" s="3"/>
      <c r="C168" s="1"/>
      <c r="D168" s="1"/>
    </row>
    <row r="169" spans="1:4" ht="15.75" x14ac:dyDescent="0.25">
      <c r="A169" s="1"/>
      <c r="B169" s="3"/>
      <c r="C169" s="1"/>
      <c r="D169" s="1"/>
    </row>
    <row r="170" spans="1:4" ht="15.75" x14ac:dyDescent="0.25">
      <c r="A170" s="1"/>
      <c r="B170" s="3"/>
      <c r="C170" s="1"/>
      <c r="D170" s="1"/>
    </row>
    <row r="171" spans="1:4" ht="15.75" x14ac:dyDescent="0.25">
      <c r="A171" s="1"/>
      <c r="B171" s="3"/>
      <c r="C171" s="1"/>
      <c r="D171" s="1"/>
    </row>
    <row r="172" spans="1:4" ht="15.75" x14ac:dyDescent="0.25">
      <c r="A172" s="1"/>
      <c r="B172" s="3"/>
      <c r="C172" s="1"/>
      <c r="D172" s="1"/>
    </row>
    <row r="173" spans="1:4" ht="15.75" x14ac:dyDescent="0.25">
      <c r="A173" s="1"/>
      <c r="B173" s="3"/>
      <c r="C173" s="1"/>
      <c r="D173" s="1"/>
    </row>
    <row r="174" spans="1:4" ht="15.75" x14ac:dyDescent="0.25">
      <c r="A174" s="1"/>
      <c r="B174" s="3"/>
      <c r="C174" s="1"/>
      <c r="D174" s="1"/>
    </row>
    <row r="175" spans="1:4" ht="15.75" x14ac:dyDescent="0.25">
      <c r="A175" s="1"/>
      <c r="B175" s="3"/>
      <c r="C175" s="1"/>
      <c r="D175" s="1"/>
    </row>
    <row r="176" spans="1:4" ht="15.75" x14ac:dyDescent="0.25">
      <c r="A176" s="1"/>
      <c r="B176" s="3"/>
      <c r="C176" s="1"/>
      <c r="D176" s="1"/>
    </row>
    <row r="177" spans="1:4" ht="15.75" x14ac:dyDescent="0.25">
      <c r="A177" s="1"/>
      <c r="B177" s="3"/>
      <c r="C177" s="1"/>
      <c r="D177" s="1"/>
    </row>
    <row r="178" spans="1:4" ht="15.75" x14ac:dyDescent="0.25">
      <c r="A178" s="1"/>
      <c r="B178" s="3"/>
      <c r="C178" s="1"/>
      <c r="D178" s="1"/>
    </row>
    <row r="179" spans="1:4" ht="15.75" x14ac:dyDescent="0.25">
      <c r="A179" s="1"/>
      <c r="B179" s="3"/>
      <c r="C179" s="1"/>
      <c r="D179" s="1"/>
    </row>
    <row r="180" spans="1:4" ht="15.75" x14ac:dyDescent="0.25">
      <c r="A180" s="1"/>
      <c r="B180" s="3"/>
      <c r="C180" s="1"/>
      <c r="D180" s="1"/>
    </row>
    <row r="181" spans="1:4" ht="15.75" x14ac:dyDescent="0.25">
      <c r="A181" s="1"/>
      <c r="B181" s="3"/>
      <c r="C181" s="1"/>
      <c r="D181" s="1"/>
    </row>
    <row r="182" spans="1:4" ht="15.75" x14ac:dyDescent="0.25">
      <c r="A182" s="1"/>
      <c r="B182" s="3"/>
      <c r="C182" s="1"/>
      <c r="D182" s="1"/>
    </row>
    <row r="183" spans="1:4" ht="15.75" x14ac:dyDescent="0.25">
      <c r="A183" s="1"/>
      <c r="B183" s="3"/>
      <c r="C183" s="1"/>
      <c r="D183" s="1"/>
    </row>
    <row r="184" spans="1:4" ht="15.75" x14ac:dyDescent="0.25">
      <c r="A184" s="1"/>
      <c r="B184" s="3"/>
      <c r="C184" s="1"/>
      <c r="D184" s="1"/>
    </row>
    <row r="185" spans="1:4" ht="15.75" x14ac:dyDescent="0.25">
      <c r="A185" s="1"/>
      <c r="B185" s="3"/>
      <c r="C185" s="1"/>
      <c r="D185" s="1"/>
    </row>
    <row r="186" spans="1:4" ht="15.75" x14ac:dyDescent="0.25">
      <c r="A186" s="1"/>
      <c r="B186" s="3"/>
      <c r="C186" s="1"/>
      <c r="D186" s="1"/>
    </row>
    <row r="187" spans="1:4" ht="15.75" x14ac:dyDescent="0.25">
      <c r="A187" s="1"/>
      <c r="B187" s="3"/>
      <c r="C187" s="1"/>
      <c r="D187" s="1"/>
    </row>
    <row r="188" spans="1:4" ht="15.75" x14ac:dyDescent="0.25">
      <c r="A188" s="1"/>
      <c r="B188" s="3"/>
      <c r="C188" s="1"/>
      <c r="D188" s="1"/>
    </row>
    <row r="189" spans="1:4" ht="15.75" x14ac:dyDescent="0.25">
      <c r="A189" s="1"/>
      <c r="B189" s="3"/>
      <c r="C189" s="1"/>
      <c r="D189" s="1"/>
    </row>
    <row r="190" spans="1:4" ht="15.75" x14ac:dyDescent="0.25">
      <c r="A190" s="1"/>
      <c r="B190" s="3"/>
      <c r="C190" s="1"/>
      <c r="D190" s="1"/>
    </row>
    <row r="191" spans="1:4" ht="15.75" x14ac:dyDescent="0.25">
      <c r="A191" s="1"/>
      <c r="B191" s="3"/>
      <c r="C191" s="1"/>
      <c r="D191" s="1"/>
    </row>
    <row r="192" spans="1:4" ht="15.75" x14ac:dyDescent="0.25">
      <c r="A192" s="1"/>
      <c r="B192" s="3"/>
      <c r="C192" s="1"/>
      <c r="D192" s="1"/>
    </row>
    <row r="193" spans="1:4" ht="15.75" x14ac:dyDescent="0.25">
      <c r="A193" s="1"/>
      <c r="B193" s="3"/>
      <c r="C193" s="1"/>
      <c r="D193" s="1"/>
    </row>
    <row r="194" spans="1:4" ht="15.75" x14ac:dyDescent="0.25">
      <c r="A194" s="1"/>
      <c r="B194" s="3"/>
      <c r="C194" s="1"/>
      <c r="D194" s="1"/>
    </row>
    <row r="195" spans="1:4" ht="15.75" x14ac:dyDescent="0.25">
      <c r="A195" s="1"/>
      <c r="B195" s="3"/>
      <c r="C195" s="1"/>
      <c r="D195" s="1"/>
    </row>
    <row r="196" spans="1:4" ht="15.75" x14ac:dyDescent="0.25">
      <c r="A196" s="1"/>
      <c r="B196" s="3"/>
      <c r="C196" s="1"/>
      <c r="D196" s="1"/>
    </row>
    <row r="197" spans="1:4" ht="15.75" x14ac:dyDescent="0.25">
      <c r="A197" s="1"/>
      <c r="B197" s="3"/>
      <c r="C197" s="1"/>
      <c r="D197" s="1"/>
    </row>
    <row r="198" spans="1:4" ht="15.75" x14ac:dyDescent="0.25">
      <c r="A198" s="1"/>
      <c r="B198" s="3"/>
      <c r="C198" s="1"/>
      <c r="D198" s="1"/>
    </row>
    <row r="199" spans="1:4" ht="15.75" x14ac:dyDescent="0.25">
      <c r="A199" s="1"/>
      <c r="B199" s="3"/>
      <c r="C199" s="1"/>
      <c r="D199" s="1"/>
    </row>
    <row r="200" spans="1:4" ht="15.75" x14ac:dyDescent="0.25">
      <c r="A200" s="1"/>
      <c r="B200" s="3"/>
      <c r="C200" s="1"/>
      <c r="D200" s="1"/>
    </row>
    <row r="201" spans="1:4" ht="15.75" x14ac:dyDescent="0.25">
      <c r="A201" s="1"/>
      <c r="B201" s="3"/>
      <c r="C201" s="1"/>
      <c r="D201" s="1"/>
    </row>
    <row r="202" spans="1:4" ht="15.75" x14ac:dyDescent="0.25">
      <c r="A202" s="1"/>
      <c r="B202" s="3"/>
      <c r="C202" s="1"/>
      <c r="D202" s="1"/>
    </row>
    <row r="203" spans="1:4" ht="15.75" x14ac:dyDescent="0.25">
      <c r="A203" s="1"/>
      <c r="B203" s="3"/>
      <c r="C203" s="1"/>
      <c r="D203" s="1"/>
    </row>
    <row r="204" spans="1:4" ht="15.75" x14ac:dyDescent="0.25">
      <c r="A204" s="1"/>
      <c r="B204" s="3"/>
      <c r="C204" s="1"/>
      <c r="D204" s="1"/>
    </row>
    <row r="205" spans="1:4" ht="15.75" x14ac:dyDescent="0.25">
      <c r="A205" s="1"/>
      <c r="B205" s="3"/>
      <c r="C205" s="1"/>
      <c r="D205" s="1"/>
    </row>
    <row r="206" spans="1:4" ht="15.75" x14ac:dyDescent="0.25">
      <c r="A206" s="1"/>
      <c r="B206" s="3"/>
      <c r="C206" s="1"/>
      <c r="D206" s="1"/>
    </row>
    <row r="207" spans="1:4" ht="15.75" x14ac:dyDescent="0.25">
      <c r="A207" s="1"/>
      <c r="B207" s="3"/>
      <c r="C207" s="1"/>
      <c r="D207" s="1"/>
    </row>
    <row r="208" spans="1:4" ht="15.75" x14ac:dyDescent="0.25">
      <c r="A208" s="1"/>
      <c r="B208" s="3"/>
      <c r="C208" s="1"/>
      <c r="D208" s="1"/>
    </row>
    <row r="209" spans="1:4" ht="15.75" x14ac:dyDescent="0.25">
      <c r="A209" s="1"/>
      <c r="B209" s="3"/>
      <c r="C209" s="1"/>
      <c r="D209" s="1"/>
    </row>
    <row r="210" spans="1:4" ht="15.75" x14ac:dyDescent="0.25">
      <c r="A210" s="1"/>
      <c r="B210" s="3"/>
      <c r="C210" s="1"/>
      <c r="D210" s="1"/>
    </row>
    <row r="211" spans="1:4" ht="15.75" x14ac:dyDescent="0.25">
      <c r="A211" s="1"/>
      <c r="B211" s="3"/>
      <c r="C211" s="1"/>
      <c r="D211" s="1"/>
    </row>
    <row r="212" spans="1:4" ht="15.75" x14ac:dyDescent="0.25">
      <c r="A212" s="1"/>
      <c r="B212" s="3"/>
      <c r="C212" s="1"/>
      <c r="D212" s="1"/>
    </row>
    <row r="213" spans="1:4" ht="15.75" x14ac:dyDescent="0.25">
      <c r="A213" s="1"/>
      <c r="B213" s="3"/>
      <c r="C213" s="1"/>
      <c r="D213" s="1"/>
    </row>
    <row r="214" spans="1:4" ht="15.75" x14ac:dyDescent="0.25">
      <c r="A214" s="1"/>
      <c r="B214" s="3"/>
      <c r="C214" s="1"/>
      <c r="D214" s="1"/>
    </row>
    <row r="215" spans="1:4" ht="15.75" x14ac:dyDescent="0.25">
      <c r="A215" s="1"/>
      <c r="B215" s="3"/>
      <c r="C215" s="1"/>
      <c r="D215" s="1"/>
    </row>
    <row r="216" spans="1:4" ht="15.75" x14ac:dyDescent="0.25">
      <c r="A216" s="1"/>
      <c r="B216" s="3"/>
      <c r="C216" s="1"/>
      <c r="D216" s="1"/>
    </row>
    <row r="217" spans="1:4" ht="15.75" x14ac:dyDescent="0.25">
      <c r="A217" s="1"/>
      <c r="B217" s="3"/>
      <c r="C217" s="1"/>
      <c r="D217" s="1"/>
    </row>
    <row r="218" spans="1:4" ht="15.75" x14ac:dyDescent="0.25">
      <c r="A218" s="1"/>
      <c r="B218" s="3"/>
      <c r="C218" s="1"/>
      <c r="D218" s="1"/>
    </row>
    <row r="219" spans="1:4" ht="15.75" x14ac:dyDescent="0.25">
      <c r="A219" s="1"/>
      <c r="B219" s="3"/>
      <c r="C219" s="1"/>
      <c r="D219" s="1"/>
    </row>
    <row r="220" spans="1:4" ht="15.75" x14ac:dyDescent="0.25">
      <c r="A220" s="1"/>
      <c r="B220" s="3"/>
      <c r="C220" s="1"/>
      <c r="D220" s="1"/>
    </row>
    <row r="221" spans="1:4" ht="15.75" x14ac:dyDescent="0.25">
      <c r="A221" s="1"/>
      <c r="B221" s="3"/>
      <c r="C221" s="1"/>
      <c r="D221" s="1"/>
    </row>
    <row r="222" spans="1:4" ht="15.75" x14ac:dyDescent="0.25">
      <c r="A222" s="1"/>
      <c r="B222" s="3"/>
      <c r="C222" s="1"/>
      <c r="D222" s="1"/>
    </row>
    <row r="223" spans="1:4" ht="15.75" x14ac:dyDescent="0.25">
      <c r="A223" s="1"/>
      <c r="B223" s="3"/>
      <c r="C223" s="1"/>
      <c r="D223" s="1"/>
    </row>
    <row r="224" spans="1:4" ht="15.75" x14ac:dyDescent="0.25">
      <c r="A224" s="1"/>
      <c r="B224" s="3"/>
      <c r="C224" s="1"/>
      <c r="D224" s="1"/>
    </row>
    <row r="225" spans="1:4" ht="15.75" x14ac:dyDescent="0.25">
      <c r="A225" s="1"/>
      <c r="B225" s="3"/>
      <c r="C225" s="1"/>
      <c r="D225" s="1"/>
    </row>
    <row r="226" spans="1:4" ht="15.75" x14ac:dyDescent="0.25">
      <c r="A226" s="1"/>
      <c r="B226" s="3"/>
      <c r="C226" s="1"/>
      <c r="D226" s="1"/>
    </row>
    <row r="227" spans="1:4" ht="15.75" x14ac:dyDescent="0.25">
      <c r="A227" s="1"/>
      <c r="B227" s="3"/>
      <c r="C227" s="1"/>
      <c r="D227" s="1"/>
    </row>
    <row r="228" spans="1:4" ht="15.75" x14ac:dyDescent="0.25">
      <c r="A228" s="1"/>
      <c r="B228" s="3"/>
      <c r="C228" s="1"/>
      <c r="D228" s="1"/>
    </row>
    <row r="229" spans="1:4" ht="15.75" x14ac:dyDescent="0.25">
      <c r="A229" s="1"/>
      <c r="B229" s="3"/>
      <c r="C229" s="1"/>
      <c r="D229" s="1"/>
    </row>
    <row r="230" spans="1:4" ht="15.75" x14ac:dyDescent="0.25">
      <c r="A230" s="1"/>
      <c r="B230" s="3"/>
      <c r="C230" s="1"/>
      <c r="D230" s="1"/>
    </row>
    <row r="231" spans="1:4" ht="15.75" x14ac:dyDescent="0.25">
      <c r="A231" s="1"/>
      <c r="B231" s="3"/>
      <c r="C231" s="1"/>
      <c r="D231" s="1"/>
    </row>
    <row r="232" spans="1:4" ht="15.75" x14ac:dyDescent="0.25">
      <c r="A232" s="1"/>
      <c r="B232" s="3"/>
      <c r="C232" s="1"/>
      <c r="D232" s="1"/>
    </row>
    <row r="233" spans="1:4" ht="15.75" x14ac:dyDescent="0.25">
      <c r="A233" s="1"/>
      <c r="B233" s="3"/>
      <c r="C233" s="1"/>
      <c r="D233" s="1"/>
    </row>
    <row r="234" spans="1:4" ht="15.75" x14ac:dyDescent="0.25">
      <c r="A234" s="1"/>
      <c r="B234" s="3"/>
      <c r="C234" s="1"/>
      <c r="D234" s="1"/>
    </row>
    <row r="235" spans="1:4" ht="15.75" x14ac:dyDescent="0.25">
      <c r="A235" s="1"/>
      <c r="B235" s="3"/>
      <c r="C235" s="1"/>
      <c r="D235" s="1"/>
    </row>
    <row r="236" spans="1:4" ht="15.75" x14ac:dyDescent="0.25">
      <c r="A236" s="1"/>
      <c r="B236" s="3"/>
      <c r="C236" s="1"/>
      <c r="D236" s="1"/>
    </row>
    <row r="237" spans="1:4" ht="15.75" x14ac:dyDescent="0.25">
      <c r="A237" s="1"/>
      <c r="B237" s="3"/>
      <c r="C237" s="1"/>
      <c r="D237" s="1"/>
    </row>
    <row r="238" spans="1:4" ht="15.75" x14ac:dyDescent="0.25">
      <c r="A238" s="1"/>
      <c r="B238" s="3"/>
      <c r="C238" s="1"/>
      <c r="D238" s="1"/>
    </row>
    <row r="239" spans="1:4" ht="15.75" x14ac:dyDescent="0.25">
      <c r="A239" s="1"/>
      <c r="B239" s="3"/>
      <c r="C239" s="1"/>
      <c r="D239" s="1"/>
    </row>
    <row r="240" spans="1:4" ht="15.75" x14ac:dyDescent="0.25">
      <c r="A240" s="1"/>
      <c r="B240" s="3"/>
      <c r="C240" s="1"/>
      <c r="D240" s="1"/>
    </row>
    <row r="241" spans="1:4" ht="15.75" x14ac:dyDescent="0.25">
      <c r="A241" s="1"/>
      <c r="B241" s="3"/>
      <c r="C241" s="1"/>
      <c r="D241" s="1"/>
    </row>
    <row r="242" spans="1:4" ht="15.75" x14ac:dyDescent="0.25">
      <c r="A242" s="1"/>
      <c r="B242" s="3"/>
      <c r="C242" s="1"/>
      <c r="D242" s="1"/>
    </row>
    <row r="243" spans="1:4" ht="15.75" x14ac:dyDescent="0.25">
      <c r="A243" s="1"/>
      <c r="B243" s="3"/>
      <c r="C243" s="1"/>
      <c r="D243" s="1"/>
    </row>
    <row r="244" spans="1:4" ht="15.75" x14ac:dyDescent="0.25">
      <c r="A244" s="1"/>
      <c r="B244" s="3"/>
      <c r="C244" s="1"/>
      <c r="D244" s="1"/>
    </row>
    <row r="245" spans="1:4" ht="15.75" x14ac:dyDescent="0.25">
      <c r="A245" s="1"/>
      <c r="B245" s="3"/>
      <c r="C245" s="1"/>
      <c r="D245" s="1"/>
    </row>
    <row r="246" spans="1:4" ht="15.75" x14ac:dyDescent="0.25">
      <c r="A246" s="1"/>
      <c r="B246" s="3"/>
      <c r="C246" s="1"/>
      <c r="D246" s="1"/>
    </row>
    <row r="247" spans="1:4" ht="15.75" x14ac:dyDescent="0.25">
      <c r="A247" s="1"/>
      <c r="B247" s="3"/>
      <c r="C247" s="1"/>
      <c r="D247" s="1"/>
    </row>
    <row r="248" spans="1:4" ht="15.75" x14ac:dyDescent="0.25">
      <c r="A248" s="1"/>
      <c r="B248" s="3"/>
      <c r="C248" s="1"/>
      <c r="D248" s="1"/>
    </row>
    <row r="249" spans="1:4" ht="15.75" x14ac:dyDescent="0.25">
      <c r="A249" s="1"/>
      <c r="B249" s="3"/>
      <c r="C249" s="1"/>
      <c r="D249" s="1"/>
    </row>
    <row r="250" spans="1:4" ht="15.75" x14ac:dyDescent="0.25">
      <c r="A250" s="1"/>
      <c r="B250" s="3"/>
      <c r="C250" s="1"/>
      <c r="D250" s="1"/>
    </row>
    <row r="251" spans="1:4" ht="15.75" x14ac:dyDescent="0.25">
      <c r="A251" s="1"/>
      <c r="B251" s="3"/>
      <c r="C251" s="1"/>
      <c r="D251" s="1"/>
    </row>
    <row r="252" spans="1:4" ht="15.75" x14ac:dyDescent="0.25">
      <c r="A252" s="1"/>
      <c r="B252" s="3"/>
      <c r="C252" s="1"/>
      <c r="D252" s="1"/>
    </row>
    <row r="253" spans="1:4" ht="15.75" x14ac:dyDescent="0.25">
      <c r="A253" s="1"/>
      <c r="B253" s="3"/>
      <c r="C253" s="1"/>
      <c r="D253" s="1"/>
    </row>
    <row r="254" spans="1:4" ht="15.75" x14ac:dyDescent="0.25">
      <c r="A254" s="1"/>
      <c r="B254" s="3"/>
      <c r="C254" s="1"/>
      <c r="D254" s="1"/>
    </row>
    <row r="255" spans="1:4" ht="15.75" x14ac:dyDescent="0.25">
      <c r="A255" s="1"/>
      <c r="B255" s="3"/>
      <c r="C255" s="1"/>
      <c r="D255" s="1"/>
    </row>
    <row r="256" spans="1:4" ht="15.75" x14ac:dyDescent="0.25">
      <c r="A256" s="1"/>
      <c r="B256" s="3"/>
      <c r="C256" s="1"/>
      <c r="D256" s="1"/>
    </row>
    <row r="257" spans="1:4" ht="15.75" x14ac:dyDescent="0.25">
      <c r="A257" s="1"/>
      <c r="B257" s="3"/>
      <c r="C257" s="1"/>
      <c r="D257" s="1"/>
    </row>
    <row r="258" spans="1:4" ht="15.75" x14ac:dyDescent="0.25">
      <c r="A258" s="1"/>
      <c r="B258" s="3"/>
      <c r="C258" s="1"/>
      <c r="D258" s="1"/>
    </row>
    <row r="259" spans="1:4" ht="15.75" x14ac:dyDescent="0.25">
      <c r="A259" s="1"/>
      <c r="B259" s="3"/>
      <c r="C259" s="1"/>
      <c r="D259" s="1"/>
    </row>
    <row r="260" spans="1:4" ht="15.75" x14ac:dyDescent="0.25">
      <c r="A260" s="1"/>
      <c r="B260" s="3"/>
      <c r="C260" s="1"/>
      <c r="D260" s="1"/>
    </row>
    <row r="261" spans="1:4" ht="15.75" x14ac:dyDescent="0.25">
      <c r="A261" s="1"/>
      <c r="B261" s="3"/>
      <c r="C261" s="1"/>
      <c r="D261" s="1"/>
    </row>
    <row r="262" spans="1:4" ht="15.75" x14ac:dyDescent="0.25">
      <c r="A262" s="1"/>
      <c r="B262" s="3"/>
      <c r="C262" s="1"/>
      <c r="D262" s="1"/>
    </row>
    <row r="263" spans="1:4" ht="15.75" x14ac:dyDescent="0.25">
      <c r="A263" s="1"/>
      <c r="B263" s="3"/>
      <c r="C263" s="1"/>
      <c r="D263" s="1"/>
    </row>
    <row r="264" spans="1:4" ht="15.75" x14ac:dyDescent="0.25">
      <c r="A264" s="1"/>
      <c r="B264" s="3"/>
      <c r="C264" s="1"/>
      <c r="D264" s="1"/>
    </row>
    <row r="265" spans="1:4" ht="15.75" x14ac:dyDescent="0.25">
      <c r="A265" s="1"/>
      <c r="B265" s="3"/>
      <c r="C265" s="1"/>
      <c r="D265" s="1"/>
    </row>
    <row r="266" spans="1:4" ht="15.75" x14ac:dyDescent="0.25">
      <c r="A266" s="1"/>
      <c r="B266" s="3"/>
      <c r="C266" s="1"/>
      <c r="D266" s="1"/>
    </row>
    <row r="267" spans="1:4" ht="15.75" x14ac:dyDescent="0.25">
      <c r="A267" s="1"/>
      <c r="B267" s="3"/>
      <c r="C267" s="1"/>
      <c r="D267" s="1"/>
    </row>
    <row r="268" spans="1:4" ht="15.75" x14ac:dyDescent="0.25">
      <c r="A268" s="1"/>
      <c r="B268" s="3"/>
      <c r="C268" s="1"/>
      <c r="D268" s="1"/>
    </row>
    <row r="269" spans="1:4" ht="15.75" x14ac:dyDescent="0.25">
      <c r="A269" s="1"/>
      <c r="B269" s="3"/>
      <c r="C269" s="1"/>
      <c r="D269" s="1"/>
    </row>
    <row r="270" spans="1:4" ht="15.75" x14ac:dyDescent="0.25">
      <c r="A270" s="1"/>
      <c r="B270" s="3"/>
      <c r="C270" s="1"/>
      <c r="D270" s="1"/>
    </row>
    <row r="271" spans="1:4" ht="15.75" x14ac:dyDescent="0.25">
      <c r="A271" s="1"/>
      <c r="B271" s="3"/>
      <c r="C271" s="1"/>
      <c r="D271" s="1"/>
    </row>
    <row r="272" spans="1:4" ht="15.75" x14ac:dyDescent="0.25">
      <c r="A272" s="1"/>
      <c r="B272" s="3"/>
      <c r="C272" s="1"/>
      <c r="D272" s="1"/>
    </row>
    <row r="273" spans="1:4" ht="15.75" x14ac:dyDescent="0.25">
      <c r="A273" s="1"/>
      <c r="B273" s="3"/>
      <c r="C273" s="1"/>
      <c r="D273" s="1"/>
    </row>
    <row r="274" spans="1:4" ht="15.75" x14ac:dyDescent="0.25">
      <c r="A274" s="1"/>
      <c r="B274" s="3"/>
      <c r="C274" s="1"/>
      <c r="D274" s="1"/>
    </row>
    <row r="275" spans="1:4" ht="15.75" x14ac:dyDescent="0.25">
      <c r="A275" s="1"/>
      <c r="B275" s="3"/>
      <c r="C275" s="1"/>
      <c r="D275" s="1"/>
    </row>
    <row r="276" spans="1:4" ht="15.75" x14ac:dyDescent="0.25">
      <c r="A276" s="1"/>
      <c r="B276" s="3"/>
      <c r="C276" s="1"/>
      <c r="D276" s="1"/>
    </row>
    <row r="277" spans="1:4" ht="15.75" x14ac:dyDescent="0.25">
      <c r="A277" s="1"/>
      <c r="B277" s="3"/>
      <c r="C277" s="1"/>
      <c r="D277" s="1"/>
    </row>
    <row r="278" spans="1:4" ht="15.75" x14ac:dyDescent="0.25">
      <c r="A278" s="1"/>
      <c r="B278" s="3"/>
      <c r="C278" s="1"/>
      <c r="D278" s="1"/>
    </row>
    <row r="279" spans="1:4" ht="15.75" x14ac:dyDescent="0.25">
      <c r="A279" s="1"/>
      <c r="B279" s="3"/>
      <c r="C279" s="1"/>
      <c r="D279" s="1"/>
    </row>
    <row r="280" spans="1:4" ht="15.75" x14ac:dyDescent="0.25">
      <c r="A280" s="1"/>
      <c r="B280" s="3"/>
      <c r="C280" s="1"/>
      <c r="D280" s="1"/>
    </row>
    <row r="281" spans="1:4" ht="15.75" x14ac:dyDescent="0.25">
      <c r="A281" s="1"/>
      <c r="B281" s="3"/>
      <c r="C281" s="1"/>
      <c r="D281" s="1"/>
    </row>
    <row r="282" spans="1:4" ht="15.75" x14ac:dyDescent="0.25">
      <c r="A282" s="1"/>
      <c r="B282" s="3"/>
      <c r="C282" s="1"/>
      <c r="D282" s="1"/>
    </row>
    <row r="283" spans="1:4" ht="15.75" x14ac:dyDescent="0.25">
      <c r="A283" s="1"/>
      <c r="B283" s="3"/>
      <c r="C283" s="1"/>
      <c r="D283" s="1"/>
    </row>
    <row r="284" spans="1:4" ht="15.75" x14ac:dyDescent="0.25">
      <c r="A284" s="1"/>
      <c r="B284" s="3"/>
      <c r="C284" s="1"/>
      <c r="D284" s="1"/>
    </row>
    <row r="285" spans="1:4" ht="15.75" x14ac:dyDescent="0.25">
      <c r="A285" s="1"/>
      <c r="B285" s="3"/>
      <c r="C285" s="1"/>
      <c r="D285" s="1"/>
    </row>
    <row r="286" spans="1:4" ht="15.75" x14ac:dyDescent="0.25">
      <c r="A286" s="1"/>
      <c r="B286" s="3"/>
      <c r="C286" s="1"/>
      <c r="D286" s="1"/>
    </row>
    <row r="287" spans="1:4" ht="15.75" x14ac:dyDescent="0.25">
      <c r="A287" s="1"/>
      <c r="B287" s="3"/>
      <c r="C287" s="1"/>
      <c r="D287" s="1"/>
    </row>
    <row r="288" spans="1:4" ht="15.75" x14ac:dyDescent="0.25">
      <c r="A288" s="1"/>
      <c r="B288" s="3"/>
      <c r="C288" s="1"/>
      <c r="D288" s="1"/>
    </row>
    <row r="289" spans="1:4" ht="15.75" x14ac:dyDescent="0.25">
      <c r="A289" s="1"/>
      <c r="B289" s="3"/>
      <c r="C289" s="1"/>
      <c r="D289" s="1"/>
    </row>
    <row r="290" spans="1:4" ht="15.75" x14ac:dyDescent="0.25">
      <c r="A290" s="1"/>
      <c r="B290" s="3"/>
      <c r="C290" s="1"/>
      <c r="D290" s="1"/>
    </row>
    <row r="291" spans="1:4" ht="15.75" x14ac:dyDescent="0.25">
      <c r="A291" s="1"/>
      <c r="B291" s="3"/>
      <c r="C291" s="1"/>
      <c r="D291" s="1"/>
    </row>
    <row r="292" spans="1:4" ht="15.75" x14ac:dyDescent="0.25">
      <c r="A292" s="1"/>
      <c r="B292" s="3"/>
      <c r="C292" s="1"/>
      <c r="D292" s="1"/>
    </row>
    <row r="293" spans="1:4" ht="15.75" x14ac:dyDescent="0.25">
      <c r="A293" s="1"/>
      <c r="B293" s="3"/>
      <c r="C293" s="1"/>
      <c r="D293" s="1"/>
    </row>
    <row r="294" spans="1:4" ht="15.75" x14ac:dyDescent="0.25">
      <c r="A294" s="1"/>
      <c r="B294" s="3"/>
      <c r="C294" s="1"/>
      <c r="D294" s="1"/>
    </row>
    <row r="295" spans="1:4" ht="15.75" x14ac:dyDescent="0.25">
      <c r="A295" s="1"/>
      <c r="B295" s="3"/>
      <c r="C295" s="1"/>
      <c r="D295" s="1"/>
    </row>
    <row r="296" spans="1:4" ht="15.75" x14ac:dyDescent="0.25">
      <c r="A296" s="1"/>
      <c r="B296" s="3"/>
      <c r="C296" s="1"/>
      <c r="D296" s="1"/>
    </row>
    <row r="297" spans="1:4" ht="15.75" x14ac:dyDescent="0.25">
      <c r="A297" s="1"/>
      <c r="B297" s="3"/>
      <c r="C297" s="1"/>
      <c r="D297" s="1"/>
    </row>
    <row r="298" spans="1:4" ht="15.75" x14ac:dyDescent="0.25">
      <c r="A298" s="1"/>
      <c r="B298" s="3"/>
      <c r="C298" s="1"/>
      <c r="D298" s="1"/>
    </row>
    <row r="299" spans="1:4" ht="15.75" x14ac:dyDescent="0.25">
      <c r="A299" s="1"/>
      <c r="B299" s="3"/>
      <c r="C299" s="1"/>
      <c r="D299" s="1"/>
    </row>
    <row r="300" spans="1:4" ht="15.75" x14ac:dyDescent="0.25">
      <c r="A300" s="1"/>
      <c r="B300" s="3"/>
      <c r="C300" s="1"/>
      <c r="D300" s="1"/>
    </row>
    <row r="301" spans="1:4" ht="15.75" x14ac:dyDescent="0.25">
      <c r="A301" s="1"/>
      <c r="B301" s="3"/>
      <c r="C301" s="1"/>
      <c r="D301" s="1"/>
    </row>
    <row r="302" spans="1:4" ht="15.75" x14ac:dyDescent="0.25">
      <c r="A302" s="1"/>
      <c r="B302" s="3"/>
      <c r="C302" s="1"/>
      <c r="D302" s="1"/>
    </row>
    <row r="303" spans="1:4" ht="15.75" x14ac:dyDescent="0.25">
      <c r="A303" s="1"/>
      <c r="B303" s="3"/>
      <c r="C303" s="1"/>
      <c r="D303" s="1"/>
    </row>
    <row r="304" spans="1:4" ht="15.75" x14ac:dyDescent="0.25">
      <c r="A304" s="1"/>
      <c r="B304" s="3"/>
      <c r="C304" s="1"/>
      <c r="D304" s="1"/>
    </row>
    <row r="305" spans="1:4" ht="15.75" x14ac:dyDescent="0.25">
      <c r="A305" s="1"/>
      <c r="B305" s="3"/>
      <c r="C305" s="1"/>
      <c r="D305" s="1"/>
    </row>
    <row r="306" spans="1:4" ht="15.75" x14ac:dyDescent="0.25">
      <c r="A306" s="1"/>
      <c r="B306" s="3"/>
      <c r="C306" s="1"/>
      <c r="D306" s="1"/>
    </row>
    <row r="307" spans="1:4" ht="15.75" x14ac:dyDescent="0.25">
      <c r="A307" s="1"/>
      <c r="B307" s="3"/>
      <c r="C307" s="1"/>
      <c r="D307" s="1"/>
    </row>
    <row r="308" spans="1:4" ht="15.75" x14ac:dyDescent="0.25">
      <c r="A308" s="1"/>
      <c r="B308" s="3"/>
      <c r="C308" s="1"/>
      <c r="D308" s="1"/>
    </row>
    <row r="309" spans="1:4" ht="15.75" x14ac:dyDescent="0.25">
      <c r="A309" s="1"/>
      <c r="B309" s="3"/>
      <c r="C309" s="1"/>
      <c r="D309" s="1"/>
    </row>
    <row r="310" spans="1:4" ht="15.75" x14ac:dyDescent="0.25">
      <c r="A310" s="1"/>
      <c r="B310" s="3"/>
      <c r="C310" s="1"/>
      <c r="D310" s="1"/>
    </row>
    <row r="311" spans="1:4" ht="15.75" x14ac:dyDescent="0.25">
      <c r="A311" s="1"/>
      <c r="B311" s="3"/>
      <c r="C311" s="1"/>
      <c r="D311" s="1"/>
    </row>
    <row r="312" spans="1:4" ht="15.75" x14ac:dyDescent="0.25">
      <c r="A312" s="1"/>
      <c r="B312" s="3"/>
      <c r="C312" s="1"/>
      <c r="D312" s="1"/>
    </row>
    <row r="313" spans="1:4" ht="15.75" x14ac:dyDescent="0.25">
      <c r="A313" s="1"/>
      <c r="B313" s="3"/>
      <c r="C313" s="1"/>
      <c r="D313" s="1"/>
    </row>
    <row r="314" spans="1:4" ht="15.75" x14ac:dyDescent="0.25">
      <c r="A314" s="1"/>
      <c r="B314" s="3"/>
      <c r="C314" s="1"/>
      <c r="D314" s="1"/>
    </row>
    <row r="315" spans="1:4" ht="15.75" x14ac:dyDescent="0.25">
      <c r="A315" s="1"/>
      <c r="B315" s="3"/>
      <c r="C315" s="1"/>
      <c r="D315" s="1"/>
    </row>
    <row r="316" spans="1:4" ht="15.75" x14ac:dyDescent="0.25">
      <c r="A316" s="1"/>
      <c r="B316" s="3"/>
      <c r="C316" s="1"/>
      <c r="D316" s="1"/>
    </row>
    <row r="317" spans="1:4" ht="15.75" x14ac:dyDescent="0.25">
      <c r="A317" s="1"/>
      <c r="B317" s="3"/>
      <c r="C317" s="1"/>
      <c r="D317" s="1"/>
    </row>
    <row r="318" spans="1:4" ht="15.75" x14ac:dyDescent="0.25">
      <c r="A318" s="1"/>
      <c r="B318" s="3"/>
      <c r="C318" s="1"/>
      <c r="D318" s="1"/>
    </row>
    <row r="319" spans="1:4" ht="15.75" x14ac:dyDescent="0.25">
      <c r="A319" s="1"/>
      <c r="B319" s="3"/>
      <c r="C319" s="1"/>
      <c r="D319" s="1"/>
    </row>
    <row r="320" spans="1:4" ht="15.75" x14ac:dyDescent="0.25">
      <c r="A320" s="1"/>
      <c r="B320" s="3"/>
      <c r="C320" s="1"/>
      <c r="D320" s="1"/>
    </row>
    <row r="321" spans="1:4" ht="15.75" x14ac:dyDescent="0.25">
      <c r="A321" s="1"/>
      <c r="B321" s="3"/>
      <c r="C321" s="1"/>
      <c r="D321" s="1"/>
    </row>
    <row r="322" spans="1:4" ht="15.75" x14ac:dyDescent="0.25">
      <c r="A322" s="1"/>
      <c r="B322" s="3"/>
      <c r="C322" s="1"/>
      <c r="D322" s="1"/>
    </row>
    <row r="323" spans="1:4" ht="15.75" x14ac:dyDescent="0.25">
      <c r="A323" s="1"/>
      <c r="B323" s="3"/>
      <c r="C323" s="1"/>
      <c r="D323" s="1"/>
    </row>
    <row r="324" spans="1:4" ht="15.75" x14ac:dyDescent="0.25">
      <c r="A324" s="1"/>
      <c r="B324" s="3"/>
      <c r="C324" s="1"/>
      <c r="D324" s="1"/>
    </row>
    <row r="325" spans="1:4" ht="15.75" x14ac:dyDescent="0.25">
      <c r="A325" s="1"/>
      <c r="B325" s="3"/>
      <c r="C325" s="1"/>
      <c r="D325" s="1"/>
    </row>
    <row r="326" spans="1:4" ht="15.75" x14ac:dyDescent="0.25">
      <c r="A326" s="1"/>
      <c r="B326" s="3"/>
      <c r="C326" s="1"/>
      <c r="D326" s="1"/>
    </row>
    <row r="327" spans="1:4" ht="15.75" x14ac:dyDescent="0.25">
      <c r="A327" s="1"/>
      <c r="B327" s="3"/>
      <c r="C327" s="1"/>
      <c r="D327" s="1"/>
    </row>
    <row r="328" spans="1:4" ht="15.75" x14ac:dyDescent="0.25">
      <c r="A328" s="1"/>
      <c r="B328" s="3"/>
      <c r="C328" s="1"/>
      <c r="D328" s="1"/>
    </row>
    <row r="329" spans="1:4" ht="15.75" x14ac:dyDescent="0.25">
      <c r="A329" s="1"/>
      <c r="B329" s="3"/>
      <c r="C329" s="1"/>
      <c r="D329" s="1"/>
    </row>
    <row r="330" spans="1:4" ht="15.75" x14ac:dyDescent="0.25">
      <c r="A330" s="1"/>
      <c r="B330" s="3"/>
      <c r="C330" s="1"/>
      <c r="D330" s="1"/>
    </row>
    <row r="331" spans="1:4" ht="15.75" x14ac:dyDescent="0.25">
      <c r="A331" s="1"/>
      <c r="B331" s="3"/>
      <c r="C331" s="1"/>
      <c r="D331" s="1"/>
    </row>
    <row r="332" spans="1:4" ht="15.75" x14ac:dyDescent="0.25">
      <c r="A332" s="1"/>
      <c r="B332" s="3"/>
      <c r="C332" s="1"/>
      <c r="D332" s="1"/>
    </row>
    <row r="333" spans="1:4" ht="15.75" x14ac:dyDescent="0.25">
      <c r="A333" s="1"/>
      <c r="B333" s="3"/>
      <c r="C333" s="1"/>
      <c r="D333" s="1"/>
    </row>
    <row r="334" spans="1:4" ht="15.75" x14ac:dyDescent="0.25">
      <c r="A334" s="1"/>
      <c r="B334" s="3"/>
      <c r="C334" s="1"/>
      <c r="D334" s="1"/>
    </row>
    <row r="335" spans="1:4" ht="15.75" x14ac:dyDescent="0.25">
      <c r="A335" s="1"/>
      <c r="B335" s="3"/>
      <c r="C335" s="1"/>
      <c r="D335" s="1"/>
    </row>
    <row r="336" spans="1:4" ht="15.75" x14ac:dyDescent="0.25">
      <c r="A336" s="1"/>
      <c r="B336" s="3"/>
      <c r="C336" s="1"/>
      <c r="D336" s="1"/>
    </row>
    <row r="337" spans="1:4" ht="15.75" x14ac:dyDescent="0.25">
      <c r="A337" s="1"/>
      <c r="B337" s="3"/>
      <c r="C337" s="1"/>
      <c r="D337" s="1"/>
    </row>
    <row r="338" spans="1:4" ht="15.75" x14ac:dyDescent="0.25">
      <c r="A338" s="1"/>
      <c r="B338" s="3"/>
      <c r="C338" s="1"/>
      <c r="D338" s="1"/>
    </row>
    <row r="339" spans="1:4" ht="15.75" x14ac:dyDescent="0.25">
      <c r="A339" s="1"/>
      <c r="B339" s="3"/>
      <c r="C339" s="1"/>
      <c r="D339" s="1"/>
    </row>
    <row r="340" spans="1:4" ht="15.75" x14ac:dyDescent="0.25">
      <c r="A340" s="1"/>
      <c r="B340" s="3"/>
      <c r="C340" s="1"/>
      <c r="D340" s="1"/>
    </row>
    <row r="341" spans="1:4" ht="15.75" x14ac:dyDescent="0.25">
      <c r="A341" s="1"/>
      <c r="B341" s="3"/>
      <c r="C341" s="1"/>
      <c r="D341" s="1"/>
    </row>
    <row r="342" spans="1:4" ht="15.75" x14ac:dyDescent="0.25">
      <c r="A342" s="1"/>
      <c r="B342" s="3"/>
      <c r="C342" s="1"/>
      <c r="D342" s="1"/>
    </row>
    <row r="343" spans="1:4" ht="15.75" x14ac:dyDescent="0.25">
      <c r="A343" s="1"/>
      <c r="B343" s="3"/>
      <c r="C343" s="1"/>
      <c r="D343" s="1"/>
    </row>
    <row r="344" spans="1:4" ht="15.75" x14ac:dyDescent="0.25">
      <c r="A344" s="1"/>
      <c r="B344" s="3"/>
      <c r="C344" s="1"/>
      <c r="D344" s="1"/>
    </row>
    <row r="345" spans="1:4" ht="15.75" x14ac:dyDescent="0.25">
      <c r="A345" s="1"/>
      <c r="B345" s="3"/>
      <c r="C345" s="1"/>
      <c r="D345" s="1"/>
    </row>
    <row r="346" spans="1:4" ht="15.75" x14ac:dyDescent="0.25">
      <c r="A346" s="1"/>
      <c r="B346" s="3"/>
      <c r="C346" s="1"/>
      <c r="D346" s="1"/>
    </row>
    <row r="347" spans="1:4" ht="15.75" x14ac:dyDescent="0.25">
      <c r="A347" s="1"/>
      <c r="B347" s="3"/>
      <c r="C347" s="1"/>
      <c r="D347" s="1"/>
    </row>
    <row r="348" spans="1:4" ht="15.75" x14ac:dyDescent="0.25">
      <c r="A348" s="1"/>
      <c r="B348" s="3"/>
      <c r="C348" s="1"/>
      <c r="D348" s="1"/>
    </row>
    <row r="349" spans="1:4" ht="15.75" x14ac:dyDescent="0.25">
      <c r="A349" s="1"/>
      <c r="B349" s="3"/>
      <c r="C349" s="1"/>
      <c r="D349" s="1"/>
    </row>
    <row r="350" spans="1:4" ht="15.75" x14ac:dyDescent="0.25">
      <c r="A350" s="1"/>
      <c r="B350" s="3"/>
      <c r="C350" s="1"/>
      <c r="D350" s="1"/>
    </row>
    <row r="351" spans="1:4" ht="15.75" x14ac:dyDescent="0.25">
      <c r="A351" s="1"/>
      <c r="B351" s="3"/>
      <c r="C351" s="1"/>
      <c r="D351" s="1"/>
    </row>
    <row r="352" spans="1:4" ht="15.75" x14ac:dyDescent="0.25">
      <c r="A352" s="1"/>
      <c r="B352" s="3"/>
      <c r="C352" s="1"/>
      <c r="D352" s="1"/>
    </row>
    <row r="353" spans="1:4" ht="15.75" x14ac:dyDescent="0.25">
      <c r="A353" s="1"/>
      <c r="B353" s="3"/>
      <c r="C353" s="1"/>
      <c r="D353" s="1"/>
    </row>
    <row r="354" spans="1:4" ht="15.75" x14ac:dyDescent="0.25">
      <c r="A354" s="1"/>
      <c r="B354" s="3"/>
      <c r="C354" s="1"/>
      <c r="D354" s="1"/>
    </row>
    <row r="355" spans="1:4" ht="15.75" x14ac:dyDescent="0.25">
      <c r="A355" s="1"/>
      <c r="B355" s="3"/>
      <c r="C355" s="1"/>
      <c r="D355" s="1"/>
    </row>
    <row r="356" spans="1:4" ht="15.75" x14ac:dyDescent="0.25">
      <c r="A356" s="1"/>
      <c r="B356" s="3"/>
      <c r="C356" s="1"/>
      <c r="D356" s="1"/>
    </row>
    <row r="357" spans="1:4" ht="15.75" x14ac:dyDescent="0.25">
      <c r="A357" s="1"/>
      <c r="B357" s="3"/>
      <c r="C357" s="1"/>
      <c r="D357" s="1"/>
    </row>
    <row r="358" spans="1:4" ht="15.75" x14ac:dyDescent="0.25">
      <c r="A358" s="1"/>
      <c r="B358" s="3"/>
      <c r="C358" s="1"/>
      <c r="D358" s="1"/>
    </row>
    <row r="359" spans="1:4" ht="15.75" x14ac:dyDescent="0.25">
      <c r="A359" s="1"/>
      <c r="B359" s="3"/>
      <c r="C359" s="1"/>
      <c r="D359" s="1"/>
    </row>
    <row r="360" spans="1:4" ht="15.75" x14ac:dyDescent="0.25">
      <c r="A360" s="1"/>
      <c r="B360" s="3"/>
      <c r="C360" s="1"/>
      <c r="D360" s="1"/>
    </row>
    <row r="361" spans="1:4" ht="15.75" x14ac:dyDescent="0.25">
      <c r="A361" s="1"/>
      <c r="B361" s="3"/>
      <c r="C361" s="1"/>
      <c r="D361" s="1"/>
    </row>
    <row r="362" spans="1:4" ht="15.75" x14ac:dyDescent="0.25">
      <c r="A362" s="1"/>
      <c r="B362" s="3"/>
      <c r="C362" s="1"/>
      <c r="D362" s="1"/>
    </row>
    <row r="363" spans="1:4" ht="15.75" x14ac:dyDescent="0.25">
      <c r="A363" s="1"/>
      <c r="B363" s="3"/>
      <c r="C363" s="1"/>
      <c r="D363" s="1"/>
    </row>
    <row r="364" spans="1:4" ht="15.75" x14ac:dyDescent="0.25">
      <c r="A364" s="1"/>
      <c r="B364" s="3"/>
      <c r="C364" s="1"/>
      <c r="D364" s="1"/>
    </row>
    <row r="365" spans="1:4" ht="15.75" x14ac:dyDescent="0.25">
      <c r="A365" s="1"/>
      <c r="B365" s="3"/>
      <c r="C365" s="1"/>
      <c r="D365" s="1"/>
    </row>
    <row r="366" spans="1:4" ht="15.75" x14ac:dyDescent="0.25">
      <c r="A366" s="1"/>
      <c r="B366" s="3"/>
      <c r="C366" s="1"/>
      <c r="D366" s="1"/>
    </row>
    <row r="367" spans="1:4" ht="15.75" x14ac:dyDescent="0.25">
      <c r="A367" s="1"/>
      <c r="B367" s="3"/>
      <c r="C367" s="1"/>
      <c r="D367" s="1"/>
    </row>
    <row r="368" spans="1:4" ht="15.75" x14ac:dyDescent="0.25">
      <c r="A368" s="1"/>
      <c r="B368" s="3"/>
      <c r="C368" s="1"/>
      <c r="D368" s="1"/>
    </row>
    <row r="369" spans="1:4" ht="15.75" x14ac:dyDescent="0.25">
      <c r="A369" s="1"/>
      <c r="B369" s="3"/>
      <c r="C369" s="1"/>
      <c r="D369" s="1"/>
    </row>
    <row r="370" spans="1:4" ht="15.75" x14ac:dyDescent="0.25">
      <c r="A370" s="1"/>
      <c r="B370" s="3"/>
      <c r="C370" s="1"/>
      <c r="D370" s="1"/>
    </row>
    <row r="371" spans="1:4" ht="15.75" x14ac:dyDescent="0.25">
      <c r="A371" s="1"/>
      <c r="B371" s="3"/>
      <c r="C371" s="1"/>
      <c r="D371" s="1"/>
    </row>
    <row r="372" spans="1:4" ht="15.75" x14ac:dyDescent="0.25">
      <c r="A372" s="1"/>
      <c r="B372" s="3"/>
      <c r="C372" s="1"/>
      <c r="D372" s="1"/>
    </row>
    <row r="373" spans="1:4" ht="15.75" x14ac:dyDescent="0.25">
      <c r="A373" s="1"/>
      <c r="B373" s="3"/>
      <c r="C373" s="1"/>
      <c r="D373" s="1"/>
    </row>
    <row r="374" spans="1:4" ht="15.75" x14ac:dyDescent="0.25">
      <c r="A374" s="1"/>
      <c r="B374" s="3"/>
      <c r="C374" s="1"/>
      <c r="D374" s="1"/>
    </row>
    <row r="375" spans="1:4" ht="15.75" x14ac:dyDescent="0.25">
      <c r="A375" s="1"/>
      <c r="B375" s="3"/>
      <c r="C375" s="1"/>
      <c r="D375" s="1"/>
    </row>
    <row r="376" spans="1:4" ht="15.75" x14ac:dyDescent="0.25">
      <c r="A376" s="1"/>
      <c r="B376" s="3"/>
      <c r="C376" s="1"/>
      <c r="D376" s="1"/>
    </row>
    <row r="377" spans="1:4" ht="15.75" x14ac:dyDescent="0.25">
      <c r="A377" s="1"/>
      <c r="B377" s="3"/>
      <c r="C377" s="1"/>
      <c r="D377" s="1"/>
    </row>
    <row r="378" spans="1:4" ht="15.75" x14ac:dyDescent="0.25">
      <c r="A378" s="1"/>
      <c r="B378" s="3"/>
      <c r="C378" s="1"/>
      <c r="D378" s="1"/>
    </row>
    <row r="379" spans="1:4" ht="15.75" x14ac:dyDescent="0.25">
      <c r="A379" s="1"/>
      <c r="B379" s="3"/>
      <c r="C379" s="1"/>
      <c r="D379" s="1"/>
    </row>
    <row r="380" spans="1:4" ht="15.75" x14ac:dyDescent="0.25">
      <c r="A380" s="1"/>
      <c r="B380" s="3"/>
      <c r="C380" s="1"/>
      <c r="D380" s="1"/>
    </row>
    <row r="381" spans="1:4" ht="15.75" x14ac:dyDescent="0.25">
      <c r="A381" s="1"/>
      <c r="B381" s="3"/>
      <c r="C381" s="1"/>
      <c r="D381" s="1"/>
    </row>
    <row r="382" spans="1:4" ht="15.75" x14ac:dyDescent="0.25">
      <c r="A382" s="1"/>
      <c r="B382" s="3"/>
      <c r="C382" s="1"/>
      <c r="D382" s="1"/>
    </row>
    <row r="383" spans="1:4" ht="15.75" x14ac:dyDescent="0.25">
      <c r="A383" s="1"/>
      <c r="B383" s="3"/>
      <c r="C383" s="1"/>
      <c r="D383" s="1"/>
    </row>
    <row r="384" spans="1:4" ht="15.75" x14ac:dyDescent="0.25">
      <c r="A384" s="1"/>
      <c r="B384" s="3"/>
      <c r="C384" s="1"/>
      <c r="D384" s="1"/>
    </row>
    <row r="385" spans="1:4" ht="15.75" x14ac:dyDescent="0.25">
      <c r="A385" s="1"/>
      <c r="B385" s="3"/>
      <c r="C385" s="1"/>
      <c r="D385" s="1"/>
    </row>
    <row r="386" spans="1:4" ht="15.75" x14ac:dyDescent="0.25">
      <c r="A386" s="1"/>
      <c r="B386" s="3"/>
      <c r="C386" s="1"/>
      <c r="D386" s="1"/>
    </row>
    <row r="387" spans="1:4" ht="15.75" x14ac:dyDescent="0.25">
      <c r="A387" s="1"/>
      <c r="B387" s="3"/>
      <c r="C387" s="1"/>
      <c r="D387" s="1"/>
    </row>
    <row r="388" spans="1:4" ht="15.75" x14ac:dyDescent="0.25">
      <c r="A388" s="1"/>
      <c r="B388" s="3"/>
      <c r="C388" s="1"/>
      <c r="D388" s="1"/>
    </row>
    <row r="389" spans="1:4" ht="15.75" x14ac:dyDescent="0.25">
      <c r="A389" s="1"/>
      <c r="B389" s="3"/>
      <c r="C389" s="1"/>
      <c r="D389" s="1"/>
    </row>
    <row r="390" spans="1:4" ht="15.75" x14ac:dyDescent="0.25">
      <c r="A390" s="1"/>
      <c r="B390" s="3"/>
      <c r="C390" s="1"/>
      <c r="D390" s="1"/>
    </row>
    <row r="391" spans="1:4" ht="15.75" x14ac:dyDescent="0.25">
      <c r="A391" s="1"/>
      <c r="B391" s="3"/>
      <c r="C391" s="1"/>
      <c r="D391" s="1"/>
    </row>
    <row r="392" spans="1:4" ht="15.75" x14ac:dyDescent="0.25">
      <c r="A392" s="1"/>
      <c r="B392" s="3"/>
      <c r="C392" s="1"/>
      <c r="D392" s="1"/>
    </row>
    <row r="393" spans="1:4" ht="15.75" x14ac:dyDescent="0.25">
      <c r="A393" s="1"/>
      <c r="B393" s="3"/>
      <c r="C393" s="1"/>
      <c r="D393" s="1"/>
    </row>
    <row r="394" spans="1:4" ht="15.75" x14ac:dyDescent="0.25">
      <c r="A394" s="1"/>
      <c r="B394" s="3"/>
      <c r="C394" s="1"/>
      <c r="D394" s="1"/>
    </row>
    <row r="395" spans="1:4" ht="15.75" x14ac:dyDescent="0.25">
      <c r="A395" s="1"/>
      <c r="B395" s="3"/>
      <c r="C395" s="1"/>
      <c r="D395" s="1"/>
    </row>
    <row r="396" spans="1:4" ht="15.75" x14ac:dyDescent="0.25">
      <c r="A396" s="1"/>
      <c r="B396" s="3"/>
      <c r="C396" s="1"/>
      <c r="D396" s="1"/>
    </row>
    <row r="397" spans="1:4" ht="15.75" x14ac:dyDescent="0.25">
      <c r="A397" s="1"/>
      <c r="B397" s="3"/>
      <c r="C397" s="1"/>
      <c r="D397" s="1"/>
    </row>
    <row r="398" spans="1:4" ht="15.75" x14ac:dyDescent="0.25">
      <c r="A398" s="1"/>
      <c r="B398" s="3"/>
      <c r="C398" s="1"/>
      <c r="D398" s="1"/>
    </row>
    <row r="399" spans="1:4" ht="15.75" x14ac:dyDescent="0.25">
      <c r="A399" s="1"/>
      <c r="B399" s="3"/>
      <c r="C399" s="1"/>
      <c r="D399" s="1"/>
    </row>
    <row r="400" spans="1:4" ht="15.75" x14ac:dyDescent="0.25">
      <c r="A400" s="1"/>
      <c r="B400" s="3"/>
      <c r="C400" s="1"/>
      <c r="D400" s="1"/>
    </row>
    <row r="401" spans="1:4" ht="15.75" x14ac:dyDescent="0.25">
      <c r="A401" s="1"/>
      <c r="B401" s="3"/>
      <c r="C401" s="1"/>
      <c r="D401" s="1"/>
    </row>
    <row r="402" spans="1:4" ht="15.75" x14ac:dyDescent="0.25">
      <c r="A402" s="1"/>
      <c r="B402" s="3"/>
      <c r="C402" s="1"/>
      <c r="D402" s="1"/>
    </row>
    <row r="403" spans="1:4" ht="15.75" x14ac:dyDescent="0.25">
      <c r="A403" s="1"/>
      <c r="B403" s="3"/>
      <c r="C403" s="1"/>
      <c r="D403" s="1"/>
    </row>
    <row r="404" spans="1:4" ht="15.75" x14ac:dyDescent="0.25">
      <c r="A404" s="1"/>
      <c r="B404" s="3"/>
      <c r="C404" s="1"/>
      <c r="D404" s="1"/>
    </row>
    <row r="405" spans="1:4" ht="15.75" x14ac:dyDescent="0.25">
      <c r="A405" s="1"/>
      <c r="B405" s="3"/>
      <c r="C405" s="1"/>
      <c r="D405" s="1"/>
    </row>
    <row r="406" spans="1:4" ht="15.75" x14ac:dyDescent="0.25">
      <c r="A406" s="1"/>
      <c r="B406" s="3"/>
      <c r="C406" s="1"/>
      <c r="D406" s="1"/>
    </row>
    <row r="407" spans="1:4" ht="15.75" x14ac:dyDescent="0.25">
      <c r="A407" s="1"/>
      <c r="B407" s="3"/>
      <c r="C407" s="1"/>
      <c r="D407" s="1"/>
    </row>
    <row r="408" spans="1:4" ht="15.75" x14ac:dyDescent="0.25">
      <c r="A408" s="1"/>
      <c r="B408" s="3"/>
      <c r="C408" s="1"/>
      <c r="D408" s="1"/>
    </row>
    <row r="409" spans="1:4" ht="15.75" x14ac:dyDescent="0.25">
      <c r="A409" s="1"/>
      <c r="B409" s="3"/>
      <c r="C409" s="1"/>
      <c r="D409" s="1"/>
    </row>
    <row r="410" spans="1:4" ht="15.75" x14ac:dyDescent="0.25">
      <c r="A410" s="1"/>
      <c r="B410" s="3"/>
      <c r="C410" s="1"/>
      <c r="D410" s="1"/>
    </row>
    <row r="411" spans="1:4" ht="15.75" x14ac:dyDescent="0.25">
      <c r="A411" s="1"/>
      <c r="B411" s="3"/>
      <c r="C411" s="1"/>
      <c r="D411" s="1"/>
    </row>
    <row r="412" spans="1:4" ht="15.75" x14ac:dyDescent="0.25">
      <c r="A412" s="1"/>
      <c r="B412" s="3"/>
      <c r="C412" s="1"/>
      <c r="D412" s="1"/>
    </row>
    <row r="413" spans="1:4" ht="15.75" x14ac:dyDescent="0.25">
      <c r="A413" s="1"/>
      <c r="B413" s="3"/>
      <c r="C413" s="1"/>
      <c r="D413" s="1"/>
    </row>
    <row r="414" spans="1:4" ht="15.75" x14ac:dyDescent="0.25">
      <c r="A414" s="1"/>
      <c r="B414" s="3"/>
      <c r="C414" s="1"/>
      <c r="D414" s="1"/>
    </row>
    <row r="415" spans="1:4" ht="15.75" x14ac:dyDescent="0.25">
      <c r="A415" s="1"/>
      <c r="B415" s="3"/>
      <c r="C415" s="1"/>
      <c r="D415" s="1"/>
    </row>
    <row r="416" spans="1:4" ht="15.75" x14ac:dyDescent="0.25">
      <c r="A416" s="1"/>
      <c r="B416" s="3"/>
      <c r="C416" s="1"/>
      <c r="D416" s="1"/>
    </row>
    <row r="417" spans="1:4" ht="15.75" x14ac:dyDescent="0.25">
      <c r="A417" s="1"/>
      <c r="B417" s="3"/>
      <c r="C417" s="1"/>
      <c r="D417" s="1"/>
    </row>
    <row r="418" spans="1:4" ht="15.75" x14ac:dyDescent="0.25">
      <c r="A418" s="1"/>
      <c r="B418" s="3"/>
      <c r="C418" s="1"/>
      <c r="D418" s="1"/>
    </row>
    <row r="419" spans="1:4" ht="15.75" x14ac:dyDescent="0.25">
      <c r="A419" s="1"/>
      <c r="B419" s="3"/>
      <c r="C419" s="1"/>
      <c r="D419" s="1"/>
    </row>
    <row r="420" spans="1:4" ht="15.75" x14ac:dyDescent="0.25">
      <c r="A420" s="1"/>
      <c r="B420" s="3"/>
      <c r="C420" s="1"/>
      <c r="D420" s="1"/>
    </row>
    <row r="421" spans="1:4" ht="15.75" x14ac:dyDescent="0.25">
      <c r="A421" s="1"/>
      <c r="B421" s="3"/>
      <c r="C421" s="1"/>
      <c r="D421" s="1"/>
    </row>
    <row r="422" spans="1:4" ht="15.75" x14ac:dyDescent="0.25">
      <c r="A422" s="1"/>
      <c r="B422" s="3"/>
      <c r="C422" s="1"/>
      <c r="D422" s="1"/>
    </row>
    <row r="423" spans="1:4" ht="15.75" x14ac:dyDescent="0.25">
      <c r="A423" s="1"/>
      <c r="B423" s="3"/>
      <c r="C423" s="1"/>
      <c r="D423" s="1"/>
    </row>
    <row r="424" spans="1:4" ht="15.75" x14ac:dyDescent="0.25">
      <c r="A424" s="1"/>
      <c r="B424" s="3"/>
      <c r="C424" s="1"/>
      <c r="D424" s="1"/>
    </row>
    <row r="425" spans="1:4" ht="15.75" x14ac:dyDescent="0.25">
      <c r="A425" s="1"/>
      <c r="B425" s="3"/>
      <c r="C425" s="1"/>
      <c r="D425" s="1"/>
    </row>
    <row r="426" spans="1:4" ht="15.75" x14ac:dyDescent="0.25">
      <c r="A426" s="1"/>
      <c r="B426" s="3"/>
      <c r="C426" s="1"/>
      <c r="D426" s="1"/>
    </row>
    <row r="427" spans="1:4" ht="15.75" x14ac:dyDescent="0.25">
      <c r="A427" s="1"/>
      <c r="B427" s="3"/>
      <c r="C427" s="1"/>
      <c r="D427" s="1"/>
    </row>
    <row r="428" spans="1:4" ht="15.75" x14ac:dyDescent="0.25">
      <c r="A428" s="1"/>
      <c r="B428" s="3"/>
      <c r="C428" s="1"/>
      <c r="D428" s="1"/>
    </row>
    <row r="429" spans="1:4" ht="15.75" x14ac:dyDescent="0.25">
      <c r="A429" s="1"/>
      <c r="B429" s="3"/>
      <c r="C429" s="1"/>
      <c r="D429" s="1"/>
    </row>
    <row r="430" spans="1:4" ht="15.75" x14ac:dyDescent="0.25">
      <c r="A430" s="1"/>
      <c r="B430" s="3"/>
      <c r="C430" s="1"/>
      <c r="D430" s="1"/>
    </row>
    <row r="431" spans="1:4" ht="15.75" x14ac:dyDescent="0.25">
      <c r="A431" s="1"/>
      <c r="B431" s="3"/>
      <c r="C431" s="1"/>
      <c r="D431" s="1"/>
    </row>
    <row r="432" spans="1:4" ht="15.75" x14ac:dyDescent="0.25">
      <c r="A432" s="1"/>
      <c r="B432" s="3"/>
      <c r="C432" s="1"/>
      <c r="D432" s="1"/>
    </row>
    <row r="433" spans="1:4" ht="15.75" x14ac:dyDescent="0.25">
      <c r="A433" s="1"/>
      <c r="B433" s="3"/>
      <c r="C433" s="1"/>
      <c r="D433" s="1"/>
    </row>
    <row r="434" spans="1:4" ht="15.75" x14ac:dyDescent="0.25">
      <c r="A434" s="1"/>
      <c r="B434" s="3"/>
      <c r="C434" s="1"/>
      <c r="D434" s="1"/>
    </row>
    <row r="435" spans="1:4" ht="15.75" x14ac:dyDescent="0.25">
      <c r="A435" s="1"/>
      <c r="B435" s="3"/>
      <c r="C435" s="1"/>
      <c r="D435" s="1"/>
    </row>
    <row r="436" spans="1:4" ht="15.75" x14ac:dyDescent="0.25">
      <c r="A436" s="1"/>
      <c r="B436" s="3"/>
      <c r="C436" s="1"/>
      <c r="D436" s="1"/>
    </row>
    <row r="437" spans="1:4" ht="15.75" x14ac:dyDescent="0.25">
      <c r="A437" s="1"/>
      <c r="B437" s="3"/>
      <c r="C437" s="1"/>
      <c r="D437" s="1"/>
    </row>
    <row r="438" spans="1:4" ht="15.75" x14ac:dyDescent="0.25">
      <c r="A438" s="1"/>
      <c r="B438" s="3"/>
      <c r="C438" s="1"/>
      <c r="D438" s="1"/>
    </row>
    <row r="439" spans="1:4" ht="15.75" x14ac:dyDescent="0.25">
      <c r="A439" s="1"/>
      <c r="B439" s="3"/>
      <c r="C439" s="1"/>
      <c r="D439" s="1"/>
    </row>
    <row r="440" spans="1:4" ht="15.75" x14ac:dyDescent="0.25">
      <c r="A440" s="1"/>
      <c r="B440" s="3"/>
      <c r="C440" s="1"/>
      <c r="D440" s="1"/>
    </row>
    <row r="441" spans="1:4" ht="15.75" x14ac:dyDescent="0.25">
      <c r="A441" s="1"/>
      <c r="B441" s="3"/>
      <c r="C441" s="1"/>
      <c r="D441" s="1"/>
    </row>
    <row r="442" spans="1:4" ht="15.75" x14ac:dyDescent="0.25">
      <c r="A442" s="1"/>
      <c r="B442" s="3"/>
      <c r="C442" s="1"/>
      <c r="D442" s="1"/>
    </row>
    <row r="443" spans="1:4" ht="15.75" x14ac:dyDescent="0.25">
      <c r="A443" s="1"/>
      <c r="B443" s="3"/>
      <c r="C443" s="1"/>
      <c r="D443" s="1"/>
    </row>
    <row r="444" spans="1:4" ht="15.75" x14ac:dyDescent="0.25">
      <c r="A444" s="1"/>
      <c r="B444" s="3"/>
      <c r="C444" s="1"/>
      <c r="D444" s="1"/>
    </row>
    <row r="445" spans="1:4" ht="15.75" x14ac:dyDescent="0.25">
      <c r="A445" s="1"/>
      <c r="B445" s="3"/>
      <c r="C445" s="1"/>
      <c r="D445" s="1"/>
    </row>
    <row r="446" spans="1:4" ht="15.75" x14ac:dyDescent="0.25">
      <c r="A446" s="1"/>
      <c r="B446" s="3"/>
      <c r="C446" s="1"/>
      <c r="D446" s="1"/>
    </row>
    <row r="447" spans="1:4" ht="15.75" x14ac:dyDescent="0.25">
      <c r="A447" s="1"/>
      <c r="B447" s="3"/>
      <c r="C447" s="1"/>
      <c r="D447" s="1"/>
    </row>
    <row r="448" spans="1:4" ht="15.75" x14ac:dyDescent="0.25">
      <c r="A448" s="1"/>
      <c r="B448" s="3"/>
      <c r="C448" s="1"/>
      <c r="D448" s="1"/>
    </row>
    <row r="449" spans="1:4" ht="15.75" x14ac:dyDescent="0.25">
      <c r="A449" s="1"/>
      <c r="B449" s="3"/>
      <c r="C449" s="1"/>
      <c r="D449" s="1"/>
    </row>
    <row r="450" spans="1:4" ht="15.75" x14ac:dyDescent="0.25">
      <c r="A450" s="1"/>
      <c r="B450" s="3"/>
      <c r="C450" s="1"/>
      <c r="D450" s="1"/>
    </row>
    <row r="451" spans="1:4" ht="15.75" x14ac:dyDescent="0.25">
      <c r="A451" s="1"/>
      <c r="B451" s="3"/>
      <c r="C451" s="1"/>
      <c r="D451" s="1"/>
    </row>
    <row r="452" spans="1:4" ht="15.75" x14ac:dyDescent="0.25">
      <c r="A452" s="1"/>
      <c r="B452" s="3"/>
      <c r="C452" s="1"/>
      <c r="D452" s="1"/>
    </row>
    <row r="453" spans="1:4" ht="15.75" x14ac:dyDescent="0.25">
      <c r="A453" s="1"/>
      <c r="B453" s="3"/>
      <c r="C453" s="1"/>
      <c r="D453" s="1"/>
    </row>
    <row r="454" spans="1:4" ht="15.75" x14ac:dyDescent="0.25">
      <c r="A454" s="1"/>
      <c r="B454" s="3"/>
      <c r="C454" s="1"/>
      <c r="D454" s="1"/>
    </row>
    <row r="455" spans="1:4" ht="15.75" x14ac:dyDescent="0.25">
      <c r="A455" s="1"/>
      <c r="B455" s="3"/>
      <c r="C455" s="1"/>
      <c r="D455" s="1"/>
    </row>
    <row r="456" spans="1:4" ht="15.75" x14ac:dyDescent="0.25">
      <c r="A456" s="1"/>
      <c r="B456" s="3"/>
      <c r="C456" s="1"/>
      <c r="D456" s="1"/>
    </row>
    <row r="457" spans="1:4" ht="15.75" x14ac:dyDescent="0.25">
      <c r="A457" s="1"/>
      <c r="B457" s="3"/>
      <c r="C457" s="1"/>
      <c r="D457" s="1"/>
    </row>
    <row r="458" spans="1:4" ht="15.75" x14ac:dyDescent="0.25">
      <c r="A458" s="1"/>
      <c r="B458" s="3"/>
      <c r="C458" s="1"/>
      <c r="D458" s="1"/>
    </row>
    <row r="459" spans="1:4" ht="15.75" x14ac:dyDescent="0.25">
      <c r="A459" s="1"/>
      <c r="B459" s="3"/>
      <c r="C459" s="1"/>
      <c r="D459" s="1"/>
    </row>
    <row r="460" spans="1:4" ht="15.75" x14ac:dyDescent="0.25">
      <c r="A460" s="1"/>
      <c r="B460" s="3"/>
      <c r="C460" s="1"/>
      <c r="D460" s="1"/>
    </row>
    <row r="461" spans="1:4" ht="15.75" x14ac:dyDescent="0.25">
      <c r="A461" s="1"/>
      <c r="B461" s="3"/>
      <c r="C461" s="1"/>
      <c r="D461" s="1"/>
    </row>
    <row r="462" spans="1:4" ht="15.75" x14ac:dyDescent="0.25">
      <c r="A462" s="1"/>
      <c r="B462" s="3"/>
      <c r="C462" s="1"/>
      <c r="D462" s="1"/>
    </row>
    <row r="463" spans="1:4" ht="15.75" x14ac:dyDescent="0.25">
      <c r="A463" s="1"/>
      <c r="B463" s="3"/>
      <c r="C463" s="1"/>
      <c r="D463" s="1"/>
    </row>
    <row r="464" spans="1:4" ht="15.75" x14ac:dyDescent="0.25">
      <c r="A464" s="1"/>
      <c r="B464" s="3"/>
      <c r="C464" s="1"/>
      <c r="D464" s="1"/>
    </row>
    <row r="465" spans="1:4" ht="15.75" x14ac:dyDescent="0.25">
      <c r="A465" s="1"/>
      <c r="B465" s="3"/>
      <c r="C465" s="1"/>
      <c r="D465" s="1"/>
    </row>
    <row r="466" spans="1:4" ht="15.75" x14ac:dyDescent="0.25">
      <c r="A466" s="1"/>
      <c r="B466" s="3"/>
      <c r="C466" s="1"/>
      <c r="D466" s="1"/>
    </row>
    <row r="467" spans="1:4" ht="15.75" x14ac:dyDescent="0.25">
      <c r="A467" s="1"/>
      <c r="B467" s="3"/>
      <c r="C467" s="1"/>
      <c r="D467" s="1"/>
    </row>
    <row r="468" spans="1:4" ht="15.75" x14ac:dyDescent="0.25">
      <c r="A468" s="1"/>
      <c r="B468" s="3"/>
      <c r="C468" s="1"/>
      <c r="D468" s="1"/>
    </row>
    <row r="469" spans="1:4" ht="15.75" x14ac:dyDescent="0.25">
      <c r="A469" s="1"/>
      <c r="B469" s="3"/>
      <c r="C469" s="1"/>
      <c r="D469" s="1"/>
    </row>
    <row r="470" spans="1:4" ht="15.75" x14ac:dyDescent="0.25">
      <c r="A470" s="1"/>
      <c r="B470" s="3"/>
      <c r="C470" s="1"/>
      <c r="D470" s="1"/>
    </row>
    <row r="471" spans="1:4" ht="15.75" x14ac:dyDescent="0.25">
      <c r="A471" s="1"/>
      <c r="B471" s="3"/>
      <c r="C471" s="1"/>
      <c r="D471" s="1"/>
    </row>
    <row r="472" spans="1:4" ht="15.75" x14ac:dyDescent="0.25">
      <c r="A472" s="1"/>
      <c r="B472" s="3"/>
      <c r="C472" s="1"/>
      <c r="D472" s="1"/>
    </row>
    <row r="473" spans="1:4" ht="15.75" x14ac:dyDescent="0.25">
      <c r="A473" s="1"/>
      <c r="B473" s="3"/>
      <c r="C473" s="1"/>
      <c r="D473" s="1"/>
    </row>
    <row r="474" spans="1:4" ht="15.75" x14ac:dyDescent="0.25">
      <c r="A474" s="1"/>
      <c r="B474" s="3"/>
      <c r="C474" s="1"/>
      <c r="D474" s="1"/>
    </row>
    <row r="475" spans="1:4" ht="15.75" x14ac:dyDescent="0.25">
      <c r="A475" s="1"/>
      <c r="B475" s="3"/>
      <c r="C475" s="1"/>
      <c r="D475" s="1"/>
    </row>
    <row r="476" spans="1:4" ht="15.75" x14ac:dyDescent="0.25">
      <c r="A476" s="1"/>
      <c r="B476" s="3"/>
      <c r="C476" s="1"/>
      <c r="D476" s="1"/>
    </row>
    <row r="477" spans="1:4" ht="15.75" x14ac:dyDescent="0.25">
      <c r="A477" s="1"/>
      <c r="B477" s="3"/>
      <c r="C477" s="1"/>
      <c r="D477" s="1"/>
    </row>
    <row r="478" spans="1:4" ht="15.75" x14ac:dyDescent="0.25">
      <c r="A478" s="1"/>
      <c r="B478" s="3"/>
      <c r="C478" s="1"/>
      <c r="D478" s="1"/>
    </row>
    <row r="479" spans="1:4" ht="15.75" x14ac:dyDescent="0.25">
      <c r="A479" s="1"/>
      <c r="B479" s="3"/>
      <c r="C479" s="1"/>
      <c r="D479" s="1"/>
    </row>
    <row r="480" spans="1:4" ht="15.75" x14ac:dyDescent="0.25">
      <c r="A480" s="1"/>
      <c r="B480" s="3"/>
      <c r="C480" s="1"/>
      <c r="D480" s="1"/>
    </row>
    <row r="481" spans="1:4" ht="15.75" x14ac:dyDescent="0.25">
      <c r="A481" s="1"/>
      <c r="B481" s="3"/>
      <c r="C481" s="1"/>
      <c r="D481" s="1"/>
    </row>
    <row r="482" spans="1:4" ht="15.75" x14ac:dyDescent="0.25">
      <c r="A482" s="1"/>
      <c r="B482" s="3"/>
      <c r="C482" s="1"/>
      <c r="D482" s="1"/>
    </row>
    <row r="483" spans="1:4" ht="15.75" x14ac:dyDescent="0.25">
      <c r="A483" s="1"/>
      <c r="B483" s="3"/>
      <c r="C483" s="1"/>
      <c r="D483" s="1"/>
    </row>
    <row r="484" spans="1:4" ht="15.75" x14ac:dyDescent="0.25">
      <c r="A484" s="1"/>
      <c r="B484" s="3"/>
      <c r="C484" s="1"/>
      <c r="D484" s="1"/>
    </row>
    <row r="485" spans="1:4" ht="15.75" x14ac:dyDescent="0.25">
      <c r="A485" s="1"/>
      <c r="B485" s="3"/>
      <c r="C485" s="1"/>
      <c r="D485" s="1"/>
    </row>
    <row r="486" spans="1:4" ht="15.75" x14ac:dyDescent="0.25">
      <c r="A486" s="1"/>
      <c r="B486" s="3"/>
      <c r="C486" s="1"/>
      <c r="D486" s="1"/>
    </row>
    <row r="487" spans="1:4" ht="15.75" x14ac:dyDescent="0.25">
      <c r="A487" s="1"/>
      <c r="B487" s="3"/>
      <c r="C487" s="1"/>
      <c r="D487" s="1"/>
    </row>
    <row r="488" spans="1:4" ht="15.75" x14ac:dyDescent="0.25">
      <c r="A488" s="1"/>
      <c r="B488" s="3"/>
      <c r="C488" s="1"/>
      <c r="D488" s="1"/>
    </row>
    <row r="489" spans="1:4" ht="15.75" x14ac:dyDescent="0.25">
      <c r="A489" s="1"/>
      <c r="B489" s="3"/>
      <c r="C489" s="1"/>
      <c r="D489" s="1"/>
    </row>
    <row r="490" spans="1:4" ht="15.75" x14ac:dyDescent="0.25">
      <c r="A490" s="1"/>
      <c r="B490" s="3"/>
      <c r="C490" s="1"/>
      <c r="D490" s="1"/>
    </row>
    <row r="491" spans="1:4" ht="15.75" x14ac:dyDescent="0.25">
      <c r="A491" s="1"/>
      <c r="B491" s="3"/>
      <c r="C491" s="1"/>
      <c r="D491" s="1"/>
    </row>
    <row r="492" spans="1:4" ht="15.75" x14ac:dyDescent="0.25">
      <c r="A492" s="1"/>
      <c r="B492" s="3"/>
      <c r="C492" s="1"/>
      <c r="D492" s="1"/>
    </row>
    <row r="493" spans="1:4" ht="15.75" x14ac:dyDescent="0.25">
      <c r="A493" s="1"/>
      <c r="B493" s="3"/>
      <c r="C493" s="1"/>
      <c r="D493" s="1"/>
    </row>
    <row r="494" spans="1:4" ht="15.75" x14ac:dyDescent="0.25">
      <c r="A494" s="1"/>
      <c r="B494" s="3"/>
      <c r="C494" s="1"/>
      <c r="D494" s="1"/>
    </row>
    <row r="495" spans="1:4" ht="15.75" x14ac:dyDescent="0.25">
      <c r="A495" s="1"/>
      <c r="B495" s="3"/>
      <c r="C495" s="1"/>
      <c r="D495" s="1"/>
    </row>
    <row r="496" spans="1:4" ht="15.75" x14ac:dyDescent="0.25">
      <c r="A496" s="1"/>
      <c r="B496" s="3"/>
      <c r="C496" s="1"/>
      <c r="D496" s="1"/>
    </row>
    <row r="497" spans="1:4" ht="15.75" x14ac:dyDescent="0.25">
      <c r="A497" s="1"/>
      <c r="B497" s="3"/>
      <c r="C497" s="1"/>
      <c r="D497" s="1"/>
    </row>
    <row r="498" spans="1:4" ht="15.75" x14ac:dyDescent="0.25">
      <c r="A498" s="1"/>
      <c r="B498" s="3"/>
      <c r="C498" s="1"/>
      <c r="D498" s="1"/>
    </row>
    <row r="499" spans="1:4" ht="15.75" x14ac:dyDescent="0.25">
      <c r="A499" s="1"/>
      <c r="B499" s="3"/>
      <c r="C499" s="1"/>
      <c r="D499" s="1"/>
    </row>
    <row r="500" spans="1:4" ht="15.75" x14ac:dyDescent="0.25">
      <c r="A500" s="1"/>
      <c r="B500" s="3"/>
      <c r="C500" s="1"/>
      <c r="D500" s="1"/>
    </row>
    <row r="501" spans="1:4" ht="15.75" x14ac:dyDescent="0.25">
      <c r="A501" s="1"/>
      <c r="B501" s="3"/>
      <c r="C501" s="1"/>
      <c r="D501" s="1"/>
    </row>
    <row r="502" spans="1:4" ht="15.75" x14ac:dyDescent="0.25">
      <c r="A502" s="1"/>
      <c r="B502" s="3"/>
      <c r="C502" s="1"/>
      <c r="D502" s="1"/>
    </row>
    <row r="503" spans="1:4" ht="15.75" x14ac:dyDescent="0.25">
      <c r="A503" s="1"/>
      <c r="B503" s="3"/>
      <c r="C503" s="1"/>
      <c r="D503" s="1"/>
    </row>
    <row r="504" spans="1:4" ht="15.75" x14ac:dyDescent="0.25">
      <c r="A504" s="1"/>
      <c r="B504" s="3"/>
      <c r="C504" s="1"/>
      <c r="D504" s="1"/>
    </row>
    <row r="505" spans="1:4" ht="15.75" x14ac:dyDescent="0.25">
      <c r="A505" s="1"/>
      <c r="B505" s="3"/>
      <c r="C505" s="1"/>
      <c r="D505" s="1"/>
    </row>
    <row r="506" spans="1:4" ht="15.75" x14ac:dyDescent="0.25">
      <c r="A506" s="1"/>
      <c r="B506" s="3"/>
      <c r="C506" s="1"/>
      <c r="D506" s="1"/>
    </row>
    <row r="507" spans="1:4" ht="15.75" x14ac:dyDescent="0.25">
      <c r="A507" s="1"/>
      <c r="B507" s="3"/>
      <c r="C507" s="1"/>
      <c r="D507" s="1"/>
    </row>
    <row r="508" spans="1:4" ht="15.75" x14ac:dyDescent="0.25">
      <c r="A508" s="1"/>
      <c r="B508" s="3"/>
      <c r="C508" s="1"/>
      <c r="D508" s="1"/>
    </row>
    <row r="509" spans="1:4" ht="15.75" x14ac:dyDescent="0.25">
      <c r="A509" s="1"/>
      <c r="B509" s="3"/>
      <c r="C509" s="1"/>
      <c r="D509" s="1"/>
    </row>
    <row r="510" spans="1:4" ht="15.75" x14ac:dyDescent="0.25">
      <c r="A510" s="1"/>
      <c r="B510" s="3"/>
      <c r="C510" s="1"/>
      <c r="D510" s="1"/>
    </row>
    <row r="511" spans="1:4" ht="15.75" x14ac:dyDescent="0.25">
      <c r="A511" s="1"/>
      <c r="B511" s="3"/>
      <c r="C511" s="1"/>
      <c r="D511" s="1"/>
    </row>
    <row r="512" spans="1:4" ht="15.75" x14ac:dyDescent="0.25">
      <c r="A512" s="1"/>
      <c r="B512" s="3"/>
      <c r="C512" s="1"/>
      <c r="D512" s="1"/>
    </row>
    <row r="513" spans="1:4" ht="15.75" x14ac:dyDescent="0.25">
      <c r="A513" s="1"/>
      <c r="B513" s="3"/>
      <c r="C513" s="1"/>
      <c r="D513" s="1"/>
    </row>
    <row r="514" spans="1:4" ht="15.75" x14ac:dyDescent="0.25">
      <c r="A514" s="1"/>
      <c r="B514" s="3"/>
      <c r="C514" s="1"/>
      <c r="D514" s="1"/>
    </row>
    <row r="515" spans="1:4" ht="15.75" x14ac:dyDescent="0.25">
      <c r="A515" s="1"/>
      <c r="B515" s="3"/>
      <c r="C515" s="1"/>
      <c r="D515" s="1"/>
    </row>
    <row r="516" spans="1:4" ht="15.75" x14ac:dyDescent="0.25">
      <c r="A516" s="1"/>
      <c r="B516" s="3"/>
      <c r="C516" s="1"/>
      <c r="D516" s="1"/>
    </row>
    <row r="517" spans="1:4" ht="15.75" x14ac:dyDescent="0.25">
      <c r="A517" s="1"/>
      <c r="B517" s="3"/>
      <c r="C517" s="1"/>
      <c r="D517" s="1"/>
    </row>
    <row r="518" spans="1:4" ht="15.75" x14ac:dyDescent="0.25">
      <c r="A518" s="1"/>
      <c r="B518" s="3"/>
      <c r="C518" s="1"/>
      <c r="D518" s="1"/>
    </row>
    <row r="519" spans="1:4" ht="15.75" x14ac:dyDescent="0.25">
      <c r="A519" s="1"/>
      <c r="B519" s="3"/>
      <c r="C519" s="1"/>
      <c r="D519" s="1"/>
    </row>
    <row r="520" spans="1:4" ht="15.75" x14ac:dyDescent="0.25">
      <c r="A520" s="1"/>
      <c r="B520" s="3"/>
      <c r="C520" s="1"/>
      <c r="D520" s="1"/>
    </row>
    <row r="521" spans="1:4" ht="15.75" x14ac:dyDescent="0.25">
      <c r="A521" s="1"/>
      <c r="B521" s="3"/>
      <c r="C521" s="1"/>
      <c r="D521" s="1"/>
    </row>
    <row r="522" spans="1:4" ht="15.75" x14ac:dyDescent="0.25">
      <c r="A522" s="1"/>
      <c r="B522" s="3"/>
      <c r="C522" s="1"/>
      <c r="D522" s="1"/>
    </row>
    <row r="523" spans="1:4" ht="15.75" x14ac:dyDescent="0.25">
      <c r="A523" s="1"/>
      <c r="B523" s="3"/>
      <c r="C523" s="1"/>
      <c r="D523" s="1"/>
    </row>
    <row r="524" spans="1:4" ht="15.75" x14ac:dyDescent="0.25">
      <c r="A524" s="1"/>
      <c r="B524" s="3"/>
      <c r="C524" s="1"/>
      <c r="D524" s="1"/>
    </row>
    <row r="525" spans="1:4" ht="15.75" x14ac:dyDescent="0.25">
      <c r="A525" s="1"/>
      <c r="B525" s="3"/>
      <c r="C525" s="1"/>
      <c r="D525" s="1"/>
    </row>
    <row r="526" spans="1:4" ht="15.75" x14ac:dyDescent="0.25">
      <c r="A526" s="1"/>
      <c r="B526" s="3"/>
      <c r="C526" s="1"/>
      <c r="D526" s="1"/>
    </row>
    <row r="527" spans="1:4" ht="15.75" x14ac:dyDescent="0.25">
      <c r="A527" s="1"/>
      <c r="B527" s="3"/>
      <c r="C527" s="1"/>
      <c r="D527" s="1"/>
    </row>
    <row r="528" spans="1:4" ht="15.75" x14ac:dyDescent="0.25">
      <c r="A528" s="1"/>
      <c r="B528" s="3"/>
      <c r="C528" s="1"/>
      <c r="D528" s="1"/>
    </row>
    <row r="529" spans="1:4" ht="15.75" x14ac:dyDescent="0.25">
      <c r="A529" s="1"/>
      <c r="B529" s="3"/>
      <c r="C529" s="1"/>
      <c r="D529" s="1"/>
    </row>
    <row r="530" spans="1:4" ht="15.75" x14ac:dyDescent="0.25">
      <c r="A530" s="1"/>
      <c r="B530" s="3"/>
      <c r="C530" s="1"/>
      <c r="D530" s="1"/>
    </row>
    <row r="531" spans="1:4" ht="15.75" x14ac:dyDescent="0.25">
      <c r="A531" s="1"/>
      <c r="B531" s="3"/>
      <c r="C531" s="1"/>
      <c r="D531" s="1"/>
    </row>
    <row r="532" spans="1:4" ht="15.75" x14ac:dyDescent="0.25">
      <c r="A532" s="1"/>
      <c r="B532" s="3"/>
      <c r="C532" s="1"/>
      <c r="D532" s="1"/>
    </row>
    <row r="533" spans="1:4" ht="15.75" x14ac:dyDescent="0.25">
      <c r="A533" s="1"/>
      <c r="B533" s="3"/>
      <c r="C533" s="1"/>
      <c r="D533" s="1"/>
    </row>
    <row r="534" spans="1:4" ht="15.75" x14ac:dyDescent="0.25">
      <c r="A534" s="1"/>
      <c r="B534" s="3"/>
      <c r="C534" s="1"/>
      <c r="D534" s="1"/>
    </row>
    <row r="535" spans="1:4" ht="15.75" x14ac:dyDescent="0.25">
      <c r="A535" s="1"/>
      <c r="B535" s="3"/>
      <c r="C535" s="1"/>
      <c r="D535" s="1"/>
    </row>
    <row r="536" spans="1:4" ht="15.75" x14ac:dyDescent="0.25">
      <c r="A536" s="1"/>
      <c r="B536" s="3"/>
      <c r="C536" s="1"/>
      <c r="D536" s="1"/>
    </row>
    <row r="537" spans="1:4" ht="15.75" x14ac:dyDescent="0.25">
      <c r="A537" s="1"/>
      <c r="B537" s="3"/>
      <c r="C537" s="1"/>
      <c r="D537" s="1"/>
    </row>
    <row r="538" spans="1:4" ht="15.75" x14ac:dyDescent="0.25">
      <c r="A538" s="1"/>
      <c r="B538" s="3"/>
      <c r="C538" s="1"/>
      <c r="D538" s="1"/>
    </row>
    <row r="539" spans="1:4" ht="15.75" x14ac:dyDescent="0.25">
      <c r="A539" s="1"/>
      <c r="B539" s="3"/>
      <c r="C539" s="1"/>
      <c r="D539" s="1"/>
    </row>
    <row r="540" spans="1:4" ht="15.75" x14ac:dyDescent="0.25">
      <c r="A540" s="1"/>
      <c r="B540" s="3"/>
      <c r="C540" s="1"/>
      <c r="D540" s="1"/>
    </row>
    <row r="541" spans="1:4" ht="15.75" x14ac:dyDescent="0.25">
      <c r="A541" s="1"/>
      <c r="B541" s="3"/>
      <c r="C541" s="1"/>
      <c r="D541" s="1"/>
    </row>
    <row r="542" spans="1:4" ht="15.75" x14ac:dyDescent="0.25">
      <c r="A542" s="1"/>
      <c r="B542" s="3"/>
      <c r="C542" s="1"/>
      <c r="D542" s="1"/>
    </row>
    <row r="543" spans="1:4" ht="15.75" x14ac:dyDescent="0.25">
      <c r="A543" s="1"/>
      <c r="B543" s="3"/>
      <c r="C543" s="1"/>
      <c r="D543" s="1"/>
    </row>
    <row r="544" spans="1:4" ht="15.75" x14ac:dyDescent="0.25">
      <c r="A544" s="1"/>
      <c r="B544" s="3"/>
      <c r="C544" s="1"/>
      <c r="D544" s="1"/>
    </row>
    <row r="545" spans="1:4" ht="15.75" x14ac:dyDescent="0.25">
      <c r="A545" s="1"/>
      <c r="B545" s="3"/>
      <c r="C545" s="1"/>
      <c r="D545" s="1"/>
    </row>
    <row r="546" spans="1:4" ht="15.75" x14ac:dyDescent="0.25">
      <c r="A546" s="1"/>
      <c r="B546" s="3"/>
      <c r="C546" s="1"/>
      <c r="D546" s="1"/>
    </row>
    <row r="547" spans="1:4" ht="15.75" x14ac:dyDescent="0.25">
      <c r="A547" s="1"/>
      <c r="B547" s="3"/>
      <c r="C547" s="1"/>
      <c r="D547" s="1"/>
    </row>
    <row r="548" spans="1:4" ht="15.75" x14ac:dyDescent="0.25">
      <c r="A548" s="1"/>
      <c r="B548" s="3"/>
      <c r="C548" s="1"/>
      <c r="D548" s="1"/>
    </row>
    <row r="549" spans="1:4" ht="15.75" x14ac:dyDescent="0.25">
      <c r="A549" s="1"/>
      <c r="B549" s="3"/>
      <c r="C549" s="1"/>
      <c r="D549" s="1"/>
    </row>
    <row r="550" spans="1:4" ht="15.75" x14ac:dyDescent="0.25">
      <c r="A550" s="1"/>
      <c r="B550" s="3"/>
      <c r="C550" s="1"/>
      <c r="D550" s="1"/>
    </row>
    <row r="551" spans="1:4" ht="15.75" x14ac:dyDescent="0.25">
      <c r="A551" s="1"/>
      <c r="B551" s="3"/>
      <c r="C551" s="1"/>
      <c r="D551" s="1"/>
    </row>
    <row r="552" spans="1:4" ht="15.75" x14ac:dyDescent="0.25">
      <c r="A552" s="1"/>
      <c r="B552" s="3"/>
      <c r="C552" s="1"/>
      <c r="D552" s="1"/>
    </row>
    <row r="553" spans="1:4" ht="15.75" x14ac:dyDescent="0.25">
      <c r="A553" s="1"/>
      <c r="B553" s="3"/>
      <c r="C553" s="1"/>
      <c r="D553" s="1"/>
    </row>
    <row r="554" spans="1:4" ht="15.75" x14ac:dyDescent="0.25">
      <c r="A554" s="1"/>
      <c r="B554" s="3"/>
      <c r="C554" s="1"/>
      <c r="D554" s="1"/>
    </row>
    <row r="555" spans="1:4" ht="15.75" x14ac:dyDescent="0.25">
      <c r="A555" s="1"/>
      <c r="B555" s="3"/>
      <c r="C555" s="1"/>
      <c r="D555" s="1"/>
    </row>
    <row r="556" spans="1:4" ht="15.75" x14ac:dyDescent="0.25">
      <c r="A556" s="1"/>
      <c r="B556" s="3"/>
      <c r="C556" s="1"/>
      <c r="D556" s="1"/>
    </row>
    <row r="557" spans="1:4" ht="15.75" x14ac:dyDescent="0.25">
      <c r="A557" s="1"/>
      <c r="B557" s="3"/>
      <c r="C557" s="1"/>
      <c r="D557" s="1"/>
    </row>
    <row r="558" spans="1:4" ht="15.75" x14ac:dyDescent="0.25">
      <c r="A558" s="1"/>
      <c r="B558" s="3"/>
      <c r="C558" s="1"/>
      <c r="D558" s="1"/>
    </row>
    <row r="559" spans="1:4" ht="15.75" x14ac:dyDescent="0.25">
      <c r="A559" s="1"/>
      <c r="B559" s="3"/>
      <c r="C559" s="1"/>
      <c r="D559" s="1"/>
    </row>
    <row r="560" spans="1:4" ht="15.75" x14ac:dyDescent="0.25">
      <c r="A560" s="1"/>
      <c r="B560" s="3"/>
      <c r="C560" s="1"/>
      <c r="D560" s="1"/>
    </row>
    <row r="561" spans="1:4" ht="15.75" x14ac:dyDescent="0.25">
      <c r="A561" s="1"/>
      <c r="B561" s="3"/>
      <c r="C561" s="1"/>
      <c r="D561" s="1"/>
    </row>
    <row r="562" spans="1:4" ht="15.75" x14ac:dyDescent="0.25">
      <c r="A562" s="1"/>
      <c r="B562" s="3"/>
      <c r="C562" s="1"/>
      <c r="D562" s="1"/>
    </row>
    <row r="563" spans="1:4" ht="15.75" x14ac:dyDescent="0.25">
      <c r="A563" s="1"/>
      <c r="B563" s="3"/>
      <c r="C563" s="1"/>
      <c r="D563" s="1"/>
    </row>
    <row r="564" spans="1:4" ht="15.75" x14ac:dyDescent="0.25">
      <c r="A564" s="1"/>
      <c r="B564" s="3"/>
      <c r="C564" s="1"/>
      <c r="D564" s="1"/>
    </row>
    <row r="565" spans="1:4" ht="15.75" x14ac:dyDescent="0.25">
      <c r="A565" s="1"/>
      <c r="B565" s="3"/>
      <c r="C565" s="1"/>
      <c r="D565" s="1"/>
    </row>
    <row r="566" spans="1:4" ht="15.75" x14ac:dyDescent="0.25">
      <c r="A566" s="1"/>
      <c r="B566" s="3"/>
      <c r="C566" s="1"/>
      <c r="D566" s="1"/>
    </row>
    <row r="567" spans="1:4" ht="15.75" x14ac:dyDescent="0.25">
      <c r="A567" s="1"/>
      <c r="B567" s="3"/>
      <c r="C567" s="1"/>
      <c r="D567" s="1"/>
    </row>
    <row r="568" spans="1:4" ht="15.75" x14ac:dyDescent="0.25">
      <c r="A568" s="1"/>
      <c r="B568" s="3"/>
      <c r="C568" s="1"/>
      <c r="D568" s="1"/>
    </row>
    <row r="569" spans="1:4" ht="15.75" x14ac:dyDescent="0.25">
      <c r="A569" s="1"/>
      <c r="B569" s="3"/>
      <c r="C569" s="1"/>
      <c r="D569" s="1"/>
    </row>
    <row r="570" spans="1:4" ht="15.75" x14ac:dyDescent="0.25">
      <c r="A570" s="1"/>
      <c r="B570" s="3"/>
      <c r="C570" s="1"/>
      <c r="D570" s="1"/>
    </row>
    <row r="571" spans="1:4" ht="15.75" x14ac:dyDescent="0.25">
      <c r="A571" s="1"/>
      <c r="B571" s="3"/>
      <c r="C571" s="1"/>
      <c r="D571" s="1"/>
    </row>
    <row r="572" spans="1:4" ht="15.75" x14ac:dyDescent="0.25">
      <c r="A572" s="1"/>
      <c r="B572" s="3"/>
      <c r="C572" s="1"/>
      <c r="D572" s="1"/>
    </row>
    <row r="573" spans="1:4" ht="15.75" x14ac:dyDescent="0.25">
      <c r="A573" s="1"/>
      <c r="B573" s="3"/>
      <c r="C573" s="1"/>
      <c r="D573" s="1"/>
    </row>
    <row r="574" spans="1:4" ht="15.75" x14ac:dyDescent="0.25">
      <c r="A574" s="1"/>
      <c r="B574" s="3"/>
      <c r="C574" s="1"/>
      <c r="D574" s="1"/>
    </row>
    <row r="575" spans="1:4" ht="15.75" x14ac:dyDescent="0.25">
      <c r="A575" s="1"/>
      <c r="B575" s="3"/>
      <c r="C575" s="1"/>
      <c r="D575" s="1"/>
    </row>
    <row r="576" spans="1:4" ht="15.75" x14ac:dyDescent="0.25">
      <c r="A576" s="1"/>
      <c r="B576" s="3"/>
      <c r="C576" s="1"/>
      <c r="D576" s="1"/>
    </row>
    <row r="577" spans="1:4" ht="15.75" x14ac:dyDescent="0.25">
      <c r="A577" s="1"/>
      <c r="B577" s="3"/>
      <c r="C577" s="1"/>
      <c r="D577" s="1"/>
    </row>
    <row r="578" spans="1:4" ht="15.75" x14ac:dyDescent="0.25">
      <c r="A578" s="1"/>
      <c r="B578" s="3"/>
      <c r="C578" s="1"/>
      <c r="D578" s="1"/>
    </row>
    <row r="579" spans="1:4" ht="15.75" x14ac:dyDescent="0.25">
      <c r="A579" s="1"/>
      <c r="B579" s="3"/>
      <c r="C579" s="1"/>
      <c r="D579" s="1"/>
    </row>
    <row r="580" spans="1:4" ht="15.75" x14ac:dyDescent="0.25">
      <c r="A580" s="1"/>
      <c r="B580" s="3"/>
      <c r="C580" s="1"/>
      <c r="D580" s="1"/>
    </row>
    <row r="581" spans="1:4" ht="15.75" x14ac:dyDescent="0.25">
      <c r="A581" s="1"/>
      <c r="B581" s="3"/>
      <c r="C581" s="1"/>
      <c r="D581" s="1"/>
    </row>
    <row r="582" spans="1:4" ht="15.75" x14ac:dyDescent="0.25">
      <c r="A582" s="1"/>
      <c r="B582" s="3"/>
      <c r="C582" s="1"/>
      <c r="D582" s="1"/>
    </row>
    <row r="583" spans="1:4" ht="15.75" x14ac:dyDescent="0.25">
      <c r="A583" s="1"/>
      <c r="B583" s="3"/>
      <c r="C583" s="1"/>
      <c r="D583" s="1"/>
    </row>
    <row r="584" spans="1:4" ht="15.75" x14ac:dyDescent="0.25">
      <c r="A584" s="1"/>
      <c r="B584" s="3"/>
      <c r="C584" s="1"/>
      <c r="D584" s="1"/>
    </row>
    <row r="585" spans="1:4" ht="15.75" x14ac:dyDescent="0.25">
      <c r="A585" s="1"/>
      <c r="B585" s="3"/>
      <c r="C585" s="1"/>
      <c r="D585" s="1"/>
    </row>
    <row r="586" spans="1:4" ht="15.75" x14ac:dyDescent="0.25">
      <c r="A586" s="1"/>
      <c r="B586" s="3"/>
      <c r="C586" s="1"/>
      <c r="D586" s="1"/>
    </row>
    <row r="587" spans="1:4" ht="15.75" x14ac:dyDescent="0.25">
      <c r="A587" s="1"/>
      <c r="B587" s="3"/>
      <c r="C587" s="1"/>
      <c r="D587" s="1"/>
    </row>
    <row r="588" spans="1:4" ht="15.75" x14ac:dyDescent="0.25">
      <c r="A588" s="1"/>
      <c r="B588" s="3"/>
      <c r="C588" s="1"/>
      <c r="D588" s="1"/>
    </row>
    <row r="589" spans="1:4" ht="15.75" x14ac:dyDescent="0.25">
      <c r="A589" s="1"/>
      <c r="B589" s="3"/>
      <c r="C589" s="1"/>
      <c r="D589" s="1"/>
    </row>
    <row r="590" spans="1:4" ht="15.75" x14ac:dyDescent="0.25">
      <c r="A590" s="1"/>
      <c r="B590" s="3"/>
      <c r="C590" s="1"/>
      <c r="D590" s="1"/>
    </row>
    <row r="591" spans="1:4" ht="15.75" x14ac:dyDescent="0.25">
      <c r="A591" s="1"/>
      <c r="B591" s="3"/>
      <c r="C591" s="1"/>
      <c r="D591" s="1"/>
    </row>
    <row r="592" spans="1:4" ht="15.75" x14ac:dyDescent="0.25">
      <c r="A592" s="1"/>
      <c r="B592" s="3"/>
      <c r="C592" s="1"/>
      <c r="D592" s="1"/>
    </row>
    <row r="593" spans="1:4" ht="15.75" x14ac:dyDescent="0.25">
      <c r="A593" s="1"/>
      <c r="B593" s="3"/>
      <c r="C593" s="1"/>
      <c r="D593" s="1"/>
    </row>
    <row r="594" spans="1:4" ht="15.75" x14ac:dyDescent="0.25">
      <c r="A594" s="1"/>
      <c r="B594" s="3"/>
      <c r="C594" s="1"/>
      <c r="D594" s="1"/>
    </row>
    <row r="595" spans="1:4" ht="15.75" x14ac:dyDescent="0.25">
      <c r="A595" s="1"/>
      <c r="B595" s="3"/>
      <c r="C595" s="1"/>
      <c r="D595" s="1"/>
    </row>
    <row r="596" spans="1:4" ht="15.75" x14ac:dyDescent="0.25">
      <c r="A596" s="1"/>
      <c r="B596" s="3"/>
      <c r="C596" s="1"/>
      <c r="D596" s="1"/>
    </row>
    <row r="597" spans="1:4" ht="15.75" x14ac:dyDescent="0.25">
      <c r="A597" s="1"/>
      <c r="B597" s="3"/>
      <c r="C597" s="1"/>
      <c r="D597" s="1"/>
    </row>
    <row r="598" spans="1:4" ht="15.75" x14ac:dyDescent="0.25">
      <c r="A598" s="1"/>
      <c r="B598" s="3"/>
      <c r="C598" s="1"/>
      <c r="D598" s="1"/>
    </row>
    <row r="599" spans="1:4" ht="15.75" x14ac:dyDescent="0.25">
      <c r="A599" s="1"/>
      <c r="B599" s="3"/>
      <c r="C599" s="1"/>
      <c r="D599" s="1"/>
    </row>
    <row r="600" spans="1:4" ht="15.75" x14ac:dyDescent="0.25">
      <c r="A600" s="1"/>
      <c r="B600" s="3"/>
      <c r="C600" s="1"/>
      <c r="D600" s="1"/>
    </row>
    <row r="601" spans="1:4" ht="15.75" x14ac:dyDescent="0.25">
      <c r="A601" s="1"/>
      <c r="B601" s="3"/>
      <c r="C601" s="1"/>
      <c r="D601" s="1"/>
    </row>
    <row r="602" spans="1:4" ht="15.75" x14ac:dyDescent="0.25">
      <c r="A602" s="1"/>
      <c r="B602" s="3"/>
      <c r="C602" s="1"/>
      <c r="D602" s="1"/>
    </row>
    <row r="603" spans="1:4" ht="15.75" x14ac:dyDescent="0.25">
      <c r="A603" s="1"/>
      <c r="B603" s="3"/>
      <c r="C603" s="1"/>
      <c r="D603" s="1"/>
    </row>
    <row r="604" spans="1:4" ht="15.75" x14ac:dyDescent="0.25">
      <c r="A604" s="1"/>
      <c r="B604" s="3"/>
      <c r="C604" s="1"/>
      <c r="D604" s="1"/>
    </row>
    <row r="605" spans="1:4" ht="15.75" x14ac:dyDescent="0.25">
      <c r="A605" s="1"/>
      <c r="B605" s="3"/>
      <c r="C605" s="1"/>
      <c r="D605" s="1"/>
    </row>
    <row r="606" spans="1:4" ht="15.75" x14ac:dyDescent="0.25">
      <c r="A606" s="1"/>
      <c r="B606" s="3"/>
      <c r="C606" s="1"/>
      <c r="D606" s="1"/>
    </row>
    <row r="607" spans="1:4" ht="15.75" x14ac:dyDescent="0.25">
      <c r="A607" s="1"/>
      <c r="B607" s="3"/>
      <c r="C607" s="1"/>
      <c r="D607" s="1"/>
    </row>
    <row r="608" spans="1:4" ht="15.75" x14ac:dyDescent="0.25">
      <c r="A608" s="1"/>
      <c r="B608" s="3"/>
      <c r="C608" s="1"/>
      <c r="D608" s="1"/>
    </row>
    <row r="609" spans="1:4" ht="15.75" x14ac:dyDescent="0.25">
      <c r="A609" s="1"/>
      <c r="B609" s="3"/>
      <c r="C609" s="1"/>
      <c r="D609" s="1"/>
    </row>
    <row r="610" spans="1:4" ht="15.75" x14ac:dyDescent="0.25">
      <c r="A610" s="1"/>
      <c r="B610" s="3"/>
      <c r="C610" s="1"/>
      <c r="D610" s="1"/>
    </row>
    <row r="611" spans="1:4" ht="15.75" x14ac:dyDescent="0.25">
      <c r="A611" s="1"/>
      <c r="B611" s="3"/>
      <c r="C611" s="1"/>
      <c r="D611" s="1"/>
    </row>
    <row r="612" spans="1:4" ht="15.75" x14ac:dyDescent="0.25">
      <c r="A612" s="1"/>
      <c r="B612" s="3"/>
      <c r="C612" s="1"/>
      <c r="D612" s="1"/>
    </row>
    <row r="613" spans="1:4" ht="15.75" x14ac:dyDescent="0.25">
      <c r="A613" s="1"/>
      <c r="B613" s="3"/>
      <c r="C613" s="1"/>
      <c r="D613" s="1"/>
    </row>
    <row r="614" spans="1:4" ht="15.75" x14ac:dyDescent="0.25">
      <c r="A614" s="1"/>
      <c r="B614" s="3"/>
      <c r="C614" s="1"/>
      <c r="D614" s="1"/>
    </row>
    <row r="615" spans="1:4" ht="15.75" x14ac:dyDescent="0.25">
      <c r="A615" s="1"/>
      <c r="B615" s="3"/>
      <c r="C615" s="1"/>
      <c r="D615" s="1"/>
    </row>
    <row r="616" spans="1:4" ht="15.75" x14ac:dyDescent="0.25">
      <c r="A616" s="1"/>
      <c r="B616" s="3"/>
      <c r="C616" s="1"/>
      <c r="D616" s="1"/>
    </row>
    <row r="617" spans="1:4" ht="15.75" x14ac:dyDescent="0.25">
      <c r="A617" s="1"/>
      <c r="B617" s="3"/>
      <c r="C617" s="1"/>
      <c r="D617" s="1"/>
    </row>
    <row r="618" spans="1:4" ht="15.75" x14ac:dyDescent="0.25">
      <c r="A618" s="1"/>
      <c r="B618" s="3"/>
      <c r="C618" s="1"/>
      <c r="D618" s="1"/>
    </row>
    <row r="619" spans="1:4" ht="15.75" x14ac:dyDescent="0.25">
      <c r="A619" s="1"/>
      <c r="B619" s="3"/>
      <c r="C619" s="1"/>
      <c r="D619" s="1"/>
    </row>
    <row r="620" spans="1:4" ht="15.75" x14ac:dyDescent="0.25">
      <c r="A620" s="1"/>
      <c r="B620" s="3"/>
      <c r="C620" s="1"/>
      <c r="D620" s="1"/>
    </row>
    <row r="621" spans="1:4" ht="15.75" x14ac:dyDescent="0.25">
      <c r="A621" s="1"/>
      <c r="B621" s="3"/>
      <c r="C621" s="1"/>
      <c r="D621" s="1"/>
    </row>
    <row r="622" spans="1:4" ht="15.75" x14ac:dyDescent="0.25">
      <c r="A622" s="1"/>
      <c r="B622" s="3"/>
      <c r="C622" s="1"/>
      <c r="D622" s="1"/>
    </row>
    <row r="623" spans="1:4" ht="15.75" x14ac:dyDescent="0.25">
      <c r="A623" s="1"/>
      <c r="B623" s="3"/>
      <c r="C623" s="1"/>
      <c r="D623" s="1"/>
    </row>
    <row r="624" spans="1:4" ht="15.75" x14ac:dyDescent="0.25">
      <c r="A624" s="1"/>
      <c r="B624" s="3"/>
      <c r="C624" s="1"/>
      <c r="D624" s="1"/>
    </row>
    <row r="625" spans="1:4" ht="15.75" x14ac:dyDescent="0.25">
      <c r="A625" s="1"/>
      <c r="B625" s="3"/>
      <c r="C625" s="1"/>
      <c r="D625" s="1"/>
    </row>
    <row r="626" spans="1:4" ht="15.75" x14ac:dyDescent="0.25">
      <c r="A626" s="1"/>
      <c r="B626" s="3"/>
      <c r="C626" s="1"/>
      <c r="D626" s="1"/>
    </row>
    <row r="627" spans="1:4" ht="15.75" x14ac:dyDescent="0.25">
      <c r="A627" s="1"/>
      <c r="B627" s="3"/>
      <c r="C627" s="1"/>
      <c r="D627" s="1"/>
    </row>
    <row r="628" spans="1:4" ht="15.75" x14ac:dyDescent="0.25">
      <c r="A628" s="1"/>
      <c r="B628" s="3"/>
      <c r="C628" s="1"/>
      <c r="D628" s="1"/>
    </row>
    <row r="629" spans="1:4" ht="15.75" x14ac:dyDescent="0.25">
      <c r="A629" s="1"/>
      <c r="B629" s="3"/>
      <c r="C629" s="1"/>
      <c r="D629" s="1"/>
    </row>
    <row r="630" spans="1:4" ht="15.75" x14ac:dyDescent="0.25">
      <c r="A630" s="1"/>
      <c r="B630" s="3"/>
      <c r="C630" s="1"/>
      <c r="D630" s="1"/>
    </row>
    <row r="631" spans="1:4" ht="15.75" x14ac:dyDescent="0.25">
      <c r="A631" s="1"/>
      <c r="B631" s="3"/>
      <c r="C631" s="1"/>
      <c r="D631" s="1"/>
    </row>
    <row r="632" spans="1:4" ht="15.75" x14ac:dyDescent="0.25">
      <c r="A632" s="1"/>
      <c r="B632" s="3"/>
      <c r="C632" s="1"/>
      <c r="D632" s="1"/>
    </row>
    <row r="633" spans="1:4" ht="15.75" x14ac:dyDescent="0.25">
      <c r="A633" s="1"/>
      <c r="B633" s="3"/>
      <c r="C633" s="1"/>
      <c r="D633" s="1"/>
    </row>
    <row r="634" spans="1:4" ht="15.75" x14ac:dyDescent="0.25">
      <c r="A634" s="1"/>
      <c r="B634" s="3"/>
      <c r="C634" s="1"/>
      <c r="D634" s="1"/>
    </row>
    <row r="635" spans="1:4" ht="15.75" x14ac:dyDescent="0.25">
      <c r="A635" s="1"/>
      <c r="B635" s="3"/>
      <c r="C635" s="1"/>
      <c r="D635" s="1"/>
    </row>
    <row r="636" spans="1:4" ht="15.75" x14ac:dyDescent="0.25">
      <c r="A636" s="1"/>
      <c r="B636" s="3"/>
      <c r="C636" s="1"/>
      <c r="D636" s="1"/>
    </row>
    <row r="637" spans="1:4" ht="15.75" x14ac:dyDescent="0.25">
      <c r="A637" s="1"/>
      <c r="B637" s="3"/>
      <c r="C637" s="1"/>
      <c r="D637" s="1"/>
    </row>
    <row r="638" spans="1:4" ht="15.75" x14ac:dyDescent="0.25">
      <c r="A638" s="1"/>
      <c r="B638" s="3"/>
      <c r="C638" s="1"/>
      <c r="D638" s="1"/>
    </row>
    <row r="639" spans="1:4" ht="15.75" x14ac:dyDescent="0.25">
      <c r="A639" s="1"/>
      <c r="B639" s="3"/>
      <c r="C639" s="1"/>
      <c r="D639" s="1"/>
    </row>
    <row r="640" spans="1:4" ht="15.75" x14ac:dyDescent="0.25">
      <c r="A640" s="1"/>
      <c r="B640" s="3"/>
      <c r="C640" s="1"/>
      <c r="D640" s="1"/>
    </row>
    <row r="641" spans="1:4" ht="15.75" x14ac:dyDescent="0.25">
      <c r="A641" s="1"/>
      <c r="B641" s="3"/>
      <c r="C641" s="1"/>
      <c r="D641" s="1"/>
    </row>
    <row r="642" spans="1:4" ht="15.75" x14ac:dyDescent="0.25">
      <c r="A642" s="1"/>
      <c r="B642" s="3"/>
      <c r="C642" s="1"/>
      <c r="D642" s="1"/>
    </row>
    <row r="643" spans="1:4" ht="15.75" x14ac:dyDescent="0.25">
      <c r="A643" s="1"/>
      <c r="B643" s="3"/>
      <c r="C643" s="1"/>
      <c r="D643" s="1"/>
    </row>
    <row r="644" spans="1:4" ht="15.75" x14ac:dyDescent="0.25">
      <c r="A644" s="1"/>
      <c r="B644" s="3"/>
      <c r="C644" s="1"/>
      <c r="D644" s="1"/>
    </row>
    <row r="645" spans="1:4" ht="15.75" x14ac:dyDescent="0.25">
      <c r="A645" s="1"/>
      <c r="B645" s="3"/>
      <c r="C645" s="1"/>
      <c r="D645" s="1"/>
    </row>
    <row r="646" spans="1:4" ht="15.75" x14ac:dyDescent="0.25">
      <c r="A646" s="1"/>
      <c r="B646" s="3"/>
      <c r="C646" s="1"/>
      <c r="D646" s="1"/>
    </row>
    <row r="647" spans="1:4" ht="15.75" x14ac:dyDescent="0.25">
      <c r="A647" s="1"/>
      <c r="B647" s="3"/>
      <c r="C647" s="1"/>
      <c r="D647" s="1"/>
    </row>
    <row r="648" spans="1:4" ht="15.75" x14ac:dyDescent="0.25">
      <c r="A648" s="1"/>
      <c r="B648" s="3"/>
      <c r="C648" s="1"/>
      <c r="D648" s="1"/>
    </row>
    <row r="649" spans="1:4" ht="15.75" x14ac:dyDescent="0.25">
      <c r="A649" s="1"/>
      <c r="B649" s="3"/>
      <c r="C649" s="1"/>
      <c r="D649" s="1"/>
    </row>
    <row r="650" spans="1:4" ht="15.75" x14ac:dyDescent="0.25">
      <c r="A650" s="1"/>
      <c r="B650" s="3"/>
      <c r="C650" s="1"/>
      <c r="D650" s="1"/>
    </row>
    <row r="651" spans="1:4" ht="15.75" x14ac:dyDescent="0.25">
      <c r="A651" s="1"/>
      <c r="B651" s="3"/>
      <c r="C651" s="1"/>
      <c r="D651" s="1"/>
    </row>
    <row r="652" spans="1:4" ht="15.75" x14ac:dyDescent="0.25">
      <c r="A652" s="1"/>
      <c r="B652" s="3"/>
      <c r="C652" s="1"/>
      <c r="D652" s="1"/>
    </row>
    <row r="653" spans="1:4" ht="15.75" x14ac:dyDescent="0.25">
      <c r="A653" s="1"/>
      <c r="B653" s="3"/>
      <c r="C653" s="1"/>
      <c r="D653" s="1"/>
    </row>
    <row r="654" spans="1:4" ht="15.75" x14ac:dyDescent="0.25">
      <c r="A654" s="1"/>
      <c r="B654" s="3"/>
      <c r="C654" s="1"/>
      <c r="D654" s="1"/>
    </row>
    <row r="655" spans="1:4" ht="15.75" x14ac:dyDescent="0.25">
      <c r="A655" s="1"/>
      <c r="B655" s="3"/>
      <c r="C655" s="1"/>
      <c r="D655" s="1"/>
    </row>
    <row r="656" spans="1:4" ht="15.75" x14ac:dyDescent="0.25">
      <c r="A656" s="1"/>
      <c r="B656" s="3"/>
      <c r="C656" s="1"/>
      <c r="D656" s="1"/>
    </row>
    <row r="657" spans="1:4" ht="15.75" x14ac:dyDescent="0.25">
      <c r="A657" s="1"/>
      <c r="B657" s="3"/>
      <c r="C657" s="1"/>
      <c r="D657" s="1"/>
    </row>
    <row r="658" spans="1:4" ht="15.75" x14ac:dyDescent="0.25">
      <c r="A658" s="1"/>
      <c r="B658" s="3"/>
      <c r="C658" s="1"/>
      <c r="D658" s="1"/>
    </row>
    <row r="659" spans="1:4" ht="15.75" x14ac:dyDescent="0.25">
      <c r="A659" s="1"/>
      <c r="B659" s="3"/>
      <c r="C659" s="1"/>
      <c r="D659" s="1"/>
    </row>
    <row r="660" spans="1:4" ht="15.75" x14ac:dyDescent="0.25">
      <c r="A660" s="1"/>
      <c r="B660" s="3"/>
      <c r="C660" s="1"/>
      <c r="D660" s="1"/>
    </row>
    <row r="661" spans="1:4" ht="15.75" x14ac:dyDescent="0.25">
      <c r="A661" s="1"/>
      <c r="B661" s="3"/>
      <c r="C661" s="1"/>
      <c r="D661" s="1"/>
    </row>
    <row r="662" spans="1:4" ht="15.75" x14ac:dyDescent="0.25">
      <c r="A662" s="1"/>
      <c r="B662" s="3"/>
      <c r="C662" s="1"/>
      <c r="D662" s="1"/>
    </row>
    <row r="663" spans="1:4" ht="15.75" x14ac:dyDescent="0.25">
      <c r="A663" s="1"/>
      <c r="B663" s="3"/>
      <c r="C663" s="1"/>
      <c r="D663" s="1"/>
    </row>
    <row r="664" spans="1:4" ht="15.75" x14ac:dyDescent="0.25">
      <c r="A664" s="1"/>
      <c r="B664" s="3"/>
      <c r="C664" s="1"/>
      <c r="D664" s="1"/>
    </row>
    <row r="665" spans="1:4" ht="15.75" x14ac:dyDescent="0.25">
      <c r="A665" s="1"/>
      <c r="B665" s="3"/>
      <c r="C665" s="1"/>
      <c r="D665" s="1"/>
    </row>
    <row r="666" spans="1:4" ht="15.75" x14ac:dyDescent="0.25">
      <c r="A666" s="1"/>
      <c r="B666" s="3"/>
      <c r="C666" s="1"/>
      <c r="D666" s="1"/>
    </row>
    <row r="667" spans="1:4" ht="15.75" x14ac:dyDescent="0.25">
      <c r="A667" s="1"/>
      <c r="B667" s="3"/>
      <c r="C667" s="1"/>
      <c r="D667" s="1"/>
    </row>
    <row r="668" spans="1:4" ht="15.75" x14ac:dyDescent="0.25">
      <c r="A668" s="1"/>
      <c r="B668" s="3"/>
      <c r="C668" s="1"/>
      <c r="D668" s="1"/>
    </row>
    <row r="669" spans="1:4" ht="15.75" x14ac:dyDescent="0.25">
      <c r="A669" s="1"/>
      <c r="B669" s="3"/>
      <c r="C669" s="1"/>
      <c r="D669" s="1"/>
    </row>
    <row r="670" spans="1:4" ht="15.75" x14ac:dyDescent="0.25">
      <c r="A670" s="1"/>
      <c r="B670" s="3"/>
      <c r="C670" s="1"/>
      <c r="D670" s="1"/>
    </row>
    <row r="671" spans="1:4" ht="15.75" x14ac:dyDescent="0.25">
      <c r="A671" s="1"/>
      <c r="B671" s="3"/>
      <c r="C671" s="1"/>
      <c r="D671" s="1"/>
    </row>
    <row r="672" spans="1:4" ht="15.75" x14ac:dyDescent="0.25">
      <c r="A672" s="1"/>
      <c r="B672" s="3"/>
      <c r="C672" s="1"/>
      <c r="D672" s="1"/>
    </row>
    <row r="673" spans="1:4" ht="15.75" x14ac:dyDescent="0.25">
      <c r="A673" s="1"/>
      <c r="B673" s="3"/>
      <c r="C673" s="1"/>
      <c r="D673" s="1"/>
    </row>
    <row r="674" spans="1:4" ht="15.75" x14ac:dyDescent="0.25">
      <c r="A674" s="1"/>
      <c r="B674" s="3"/>
      <c r="C674" s="1"/>
      <c r="D674" s="1"/>
    </row>
    <row r="675" spans="1:4" ht="15.75" x14ac:dyDescent="0.25">
      <c r="A675" s="1"/>
      <c r="B675" s="3"/>
      <c r="C675" s="1"/>
      <c r="D675" s="1"/>
    </row>
    <row r="676" spans="1:4" ht="15.75" x14ac:dyDescent="0.25">
      <c r="A676" s="1"/>
      <c r="B676" s="3"/>
      <c r="C676" s="1"/>
      <c r="D676" s="1"/>
    </row>
    <row r="677" spans="1:4" ht="15.75" x14ac:dyDescent="0.25">
      <c r="A677" s="1"/>
      <c r="B677" s="3"/>
      <c r="C677" s="1"/>
      <c r="D677" s="1"/>
    </row>
    <row r="678" spans="1:4" ht="15.75" x14ac:dyDescent="0.25">
      <c r="A678" s="1"/>
      <c r="B678" s="3"/>
      <c r="C678" s="1"/>
      <c r="D678" s="1"/>
    </row>
    <row r="679" spans="1:4" ht="15.75" x14ac:dyDescent="0.25">
      <c r="A679" s="1"/>
      <c r="B679" s="3"/>
      <c r="C679" s="1"/>
      <c r="D679" s="1"/>
    </row>
    <row r="680" spans="1:4" ht="15.75" x14ac:dyDescent="0.25">
      <c r="A680" s="1"/>
      <c r="B680" s="3"/>
      <c r="C680" s="1"/>
      <c r="D680" s="1"/>
    </row>
    <row r="681" spans="1:4" ht="15.75" x14ac:dyDescent="0.25">
      <c r="A681" s="1"/>
      <c r="B681" s="3"/>
      <c r="C681" s="1"/>
      <c r="D681" s="1"/>
    </row>
    <row r="682" spans="1:4" ht="15.75" x14ac:dyDescent="0.25">
      <c r="A682" s="1"/>
      <c r="B682" s="3"/>
      <c r="C682" s="1"/>
      <c r="D682" s="1"/>
    </row>
    <row r="683" spans="1:4" ht="15.75" x14ac:dyDescent="0.25">
      <c r="A683" s="1"/>
      <c r="B683" s="3"/>
      <c r="C683" s="1"/>
      <c r="D683" s="1"/>
    </row>
    <row r="684" spans="1:4" ht="15.75" x14ac:dyDescent="0.25">
      <c r="A684" s="1"/>
      <c r="B684" s="3"/>
      <c r="C684" s="1"/>
      <c r="D684" s="1"/>
    </row>
    <row r="685" spans="1:4" ht="15.75" x14ac:dyDescent="0.25">
      <c r="A685" s="1"/>
      <c r="B685" s="3"/>
      <c r="C685" s="1"/>
      <c r="D685" s="1"/>
    </row>
    <row r="686" spans="1:4" ht="15.75" x14ac:dyDescent="0.25">
      <c r="A686" s="1"/>
      <c r="B686" s="3"/>
      <c r="C686" s="1"/>
      <c r="D686" s="1"/>
    </row>
    <row r="687" spans="1:4" ht="15.75" x14ac:dyDescent="0.25">
      <c r="A687" s="1"/>
      <c r="B687" s="3"/>
      <c r="C687" s="1"/>
      <c r="D687" s="1"/>
    </row>
    <row r="688" spans="1:4" ht="15.75" x14ac:dyDescent="0.25">
      <c r="A688" s="1"/>
      <c r="B688" s="3"/>
      <c r="C688" s="1"/>
      <c r="D688" s="1"/>
    </row>
    <row r="689" spans="1:4" ht="15.75" x14ac:dyDescent="0.25">
      <c r="A689" s="1"/>
      <c r="B689" s="3"/>
      <c r="C689" s="1"/>
      <c r="D689" s="1"/>
    </row>
    <row r="690" spans="1:4" ht="15.75" x14ac:dyDescent="0.25">
      <c r="A690" s="1"/>
      <c r="B690" s="3"/>
      <c r="C690" s="1"/>
      <c r="D690" s="1"/>
    </row>
    <row r="691" spans="1:4" ht="15.75" x14ac:dyDescent="0.25">
      <c r="A691" s="1"/>
      <c r="B691" s="3"/>
      <c r="C691" s="1"/>
      <c r="D691" s="1"/>
    </row>
    <row r="692" spans="1:4" ht="15.75" x14ac:dyDescent="0.25">
      <c r="A692" s="1"/>
      <c r="B692" s="3"/>
      <c r="C692" s="1"/>
      <c r="D692" s="1"/>
    </row>
    <row r="693" spans="1:4" ht="15.75" x14ac:dyDescent="0.25">
      <c r="A693" s="1"/>
      <c r="B693" s="3"/>
      <c r="C693" s="1"/>
      <c r="D693" s="1"/>
    </row>
    <row r="694" spans="1:4" ht="15.75" x14ac:dyDescent="0.25">
      <c r="A694" s="1"/>
      <c r="B694" s="3"/>
      <c r="C694" s="1"/>
      <c r="D694" s="1"/>
    </row>
    <row r="695" spans="1:4" ht="15.75" x14ac:dyDescent="0.25">
      <c r="A695" s="1"/>
      <c r="B695" s="3"/>
      <c r="C695" s="1"/>
      <c r="D695" s="1"/>
    </row>
    <row r="696" spans="1:4" ht="15.75" x14ac:dyDescent="0.25">
      <c r="A696" s="1"/>
      <c r="B696" s="3"/>
      <c r="C696" s="1"/>
      <c r="D696" s="1"/>
    </row>
    <row r="697" spans="1:4" ht="15.75" x14ac:dyDescent="0.25">
      <c r="A697" s="1"/>
      <c r="B697" s="3"/>
      <c r="C697" s="1"/>
      <c r="D697" s="1"/>
    </row>
    <row r="698" spans="1:4" ht="15.75" x14ac:dyDescent="0.25">
      <c r="A698" s="1"/>
      <c r="B698" s="3"/>
      <c r="C698" s="1"/>
      <c r="D698" s="1"/>
    </row>
    <row r="699" spans="1:4" ht="15.75" x14ac:dyDescent="0.25">
      <c r="A699" s="1"/>
      <c r="B699" s="3"/>
      <c r="C699" s="1"/>
      <c r="D699" s="1"/>
    </row>
    <row r="700" spans="1:4" ht="15.75" x14ac:dyDescent="0.25">
      <c r="A700" s="1"/>
      <c r="B700" s="3"/>
      <c r="C700" s="1"/>
      <c r="D700" s="1"/>
    </row>
    <row r="701" spans="1:4" ht="15.75" x14ac:dyDescent="0.25">
      <c r="A701" s="1"/>
      <c r="B701" s="3"/>
      <c r="C701" s="1"/>
      <c r="D701" s="1"/>
    </row>
    <row r="702" spans="1:4" ht="15.75" x14ac:dyDescent="0.25">
      <c r="A702" s="1"/>
      <c r="B702" s="3"/>
      <c r="C702" s="1"/>
      <c r="D702" s="1"/>
    </row>
    <row r="703" spans="1:4" ht="15.75" x14ac:dyDescent="0.25">
      <c r="A703" s="1"/>
      <c r="B703" s="3"/>
      <c r="C703" s="1"/>
      <c r="D703" s="1"/>
    </row>
    <row r="704" spans="1:4" ht="15.75" x14ac:dyDescent="0.25">
      <c r="A704" s="1"/>
      <c r="B704" s="3"/>
      <c r="C704" s="1"/>
      <c r="D704" s="1"/>
    </row>
    <row r="705" spans="1:4" ht="15.75" x14ac:dyDescent="0.25">
      <c r="A705" s="1"/>
      <c r="B705" s="3"/>
      <c r="C705" s="1"/>
      <c r="D705" s="1"/>
    </row>
    <row r="706" spans="1:4" ht="15.75" x14ac:dyDescent="0.25">
      <c r="A706" s="1"/>
      <c r="B706" s="3"/>
      <c r="C706" s="1"/>
      <c r="D706" s="1"/>
    </row>
    <row r="707" spans="1:4" ht="15.75" x14ac:dyDescent="0.25">
      <c r="A707" s="1"/>
      <c r="B707" s="3"/>
      <c r="C707" s="1"/>
      <c r="D707" s="1"/>
    </row>
    <row r="708" spans="1:4" ht="15.75" x14ac:dyDescent="0.25">
      <c r="A708" s="1"/>
      <c r="B708" s="3"/>
      <c r="C708" s="1"/>
      <c r="D708" s="1"/>
    </row>
    <row r="709" spans="1:4" ht="15.75" x14ac:dyDescent="0.25">
      <c r="A709" s="1"/>
      <c r="B709" s="3"/>
      <c r="C709" s="1"/>
      <c r="D709" s="1"/>
    </row>
    <row r="710" spans="1:4" ht="15.75" x14ac:dyDescent="0.25">
      <c r="A710" s="1"/>
      <c r="B710" s="3"/>
      <c r="C710" s="1"/>
      <c r="D710" s="1"/>
    </row>
    <row r="711" spans="1:4" ht="15.75" x14ac:dyDescent="0.25">
      <c r="A711" s="1"/>
      <c r="B711" s="3"/>
      <c r="C711" s="1"/>
      <c r="D711" s="1"/>
    </row>
    <row r="712" spans="1:4" ht="15.75" x14ac:dyDescent="0.25">
      <c r="A712" s="1"/>
      <c r="B712" s="3"/>
      <c r="C712" s="1"/>
      <c r="D712" s="1"/>
    </row>
    <row r="713" spans="1:4" ht="15.75" x14ac:dyDescent="0.25">
      <c r="A713" s="1"/>
      <c r="B713" s="3"/>
      <c r="C713" s="1"/>
      <c r="D713" s="1"/>
    </row>
    <row r="714" spans="1:4" ht="15.75" x14ac:dyDescent="0.25">
      <c r="A714" s="1"/>
      <c r="B714" s="3"/>
      <c r="C714" s="1"/>
      <c r="D714" s="1"/>
    </row>
    <row r="715" spans="1:4" ht="15.75" x14ac:dyDescent="0.25">
      <c r="A715" s="1"/>
      <c r="B715" s="3"/>
      <c r="C715" s="1"/>
      <c r="D715" s="1"/>
    </row>
    <row r="716" spans="1:4" ht="15.75" x14ac:dyDescent="0.25">
      <c r="A716" s="1"/>
      <c r="B716" s="3"/>
      <c r="C716" s="1"/>
      <c r="D716" s="1"/>
    </row>
    <row r="717" spans="1:4" ht="15.75" x14ac:dyDescent="0.25">
      <c r="A717" s="1"/>
      <c r="B717" s="3"/>
      <c r="C717" s="1"/>
      <c r="D717" s="1"/>
    </row>
    <row r="718" spans="1:4" ht="15.75" x14ac:dyDescent="0.25">
      <c r="A718" s="1"/>
      <c r="B718" s="3"/>
      <c r="C718" s="1"/>
      <c r="D718" s="1"/>
    </row>
    <row r="719" spans="1:4" ht="15.75" x14ac:dyDescent="0.25">
      <c r="A719" s="1"/>
      <c r="B719" s="3"/>
      <c r="C719" s="1"/>
      <c r="D719" s="1"/>
    </row>
    <row r="720" spans="1:4" ht="15.75" x14ac:dyDescent="0.25">
      <c r="A720" s="1"/>
      <c r="B720" s="3"/>
      <c r="C720" s="1"/>
      <c r="D720" s="1"/>
    </row>
    <row r="721" spans="1:4" ht="15.75" x14ac:dyDescent="0.25">
      <c r="A721" s="1"/>
      <c r="B721" s="3"/>
      <c r="C721" s="1"/>
      <c r="D721" s="1"/>
    </row>
    <row r="722" spans="1:4" ht="15.75" x14ac:dyDescent="0.25">
      <c r="A722" s="1"/>
      <c r="B722" s="3"/>
      <c r="C722" s="1"/>
      <c r="D722" s="1"/>
    </row>
    <row r="723" spans="1:4" ht="15.75" x14ac:dyDescent="0.25">
      <c r="A723" s="1"/>
      <c r="B723" s="3"/>
      <c r="C723" s="1"/>
      <c r="D723" s="1"/>
    </row>
    <row r="724" spans="1:4" ht="15.75" x14ac:dyDescent="0.25">
      <c r="A724" s="1"/>
      <c r="B724" s="3"/>
      <c r="C724" s="1"/>
      <c r="D724" s="1"/>
    </row>
    <row r="725" spans="1:4" ht="15.75" x14ac:dyDescent="0.25">
      <c r="A725" s="1"/>
      <c r="B725" s="3"/>
      <c r="C725" s="1"/>
      <c r="D725" s="1"/>
    </row>
    <row r="726" spans="1:4" ht="15.75" x14ac:dyDescent="0.25">
      <c r="A726" s="1"/>
      <c r="B726" s="3"/>
      <c r="C726" s="1"/>
      <c r="D726" s="1"/>
    </row>
    <row r="727" spans="1:4" ht="15.75" x14ac:dyDescent="0.25">
      <c r="A727" s="1"/>
      <c r="B727" s="3"/>
      <c r="C727" s="1"/>
      <c r="D727" s="1"/>
    </row>
    <row r="728" spans="1:4" ht="15.75" x14ac:dyDescent="0.25">
      <c r="A728" s="1"/>
      <c r="B728" s="3"/>
      <c r="C728" s="1"/>
      <c r="D728" s="1"/>
    </row>
    <row r="729" spans="1:4" ht="15.75" x14ac:dyDescent="0.25">
      <c r="A729" s="1"/>
      <c r="B729" s="3"/>
      <c r="C729" s="1"/>
      <c r="D729" s="1"/>
    </row>
    <row r="730" spans="1:4" ht="15.75" x14ac:dyDescent="0.25">
      <c r="A730" s="1"/>
      <c r="B730" s="3"/>
      <c r="C730" s="1"/>
      <c r="D730" s="1"/>
    </row>
    <row r="731" spans="1:4" ht="15.75" x14ac:dyDescent="0.25">
      <c r="A731" s="1"/>
      <c r="B731" s="3"/>
      <c r="C731" s="1"/>
      <c r="D731" s="1"/>
    </row>
    <row r="732" spans="1:4" ht="15.75" x14ac:dyDescent="0.25">
      <c r="A732" s="1"/>
      <c r="B732" s="3"/>
      <c r="C732" s="1"/>
      <c r="D732" s="1"/>
    </row>
    <row r="733" spans="1:4" ht="15.75" x14ac:dyDescent="0.25">
      <c r="A733" s="1"/>
      <c r="B733" s="3"/>
      <c r="C733" s="1"/>
      <c r="D733" s="1"/>
    </row>
    <row r="734" spans="1:4" ht="15.75" x14ac:dyDescent="0.25">
      <c r="A734" s="1"/>
      <c r="B734" s="3"/>
      <c r="C734" s="1"/>
      <c r="D734" s="1"/>
    </row>
    <row r="735" spans="1:4" ht="15.75" x14ac:dyDescent="0.25">
      <c r="A735" s="1"/>
      <c r="B735" s="3"/>
      <c r="C735" s="1"/>
      <c r="D735" s="1"/>
    </row>
    <row r="736" spans="1:4" ht="15.75" x14ac:dyDescent="0.25">
      <c r="A736" s="1"/>
      <c r="B736" s="3"/>
      <c r="C736" s="1"/>
      <c r="D736" s="1"/>
    </row>
    <row r="737" spans="1:4" ht="15.75" x14ac:dyDescent="0.25">
      <c r="A737" s="1"/>
      <c r="B737" s="3"/>
      <c r="C737" s="1"/>
      <c r="D737" s="1"/>
    </row>
    <row r="738" spans="1:4" ht="15.75" x14ac:dyDescent="0.25">
      <c r="A738" s="1"/>
      <c r="B738" s="3"/>
      <c r="C738" s="1"/>
      <c r="D738" s="1"/>
    </row>
    <row r="739" spans="1:4" ht="15.75" x14ac:dyDescent="0.25">
      <c r="A739" s="1"/>
      <c r="B739" s="3"/>
      <c r="C739" s="1"/>
      <c r="D739" s="1"/>
    </row>
    <row r="740" spans="1:4" ht="15.75" x14ac:dyDescent="0.25">
      <c r="A740" s="1"/>
      <c r="B740" s="3"/>
      <c r="C740" s="1"/>
      <c r="D740" s="1"/>
    </row>
    <row r="741" spans="1:4" ht="15.75" x14ac:dyDescent="0.25">
      <c r="A741" s="1"/>
      <c r="B741" s="3"/>
      <c r="C741" s="1"/>
      <c r="D741" s="1"/>
    </row>
    <row r="742" spans="1:4" ht="15.75" x14ac:dyDescent="0.25">
      <c r="A742" s="1"/>
      <c r="B742" s="3"/>
      <c r="C742" s="1"/>
      <c r="D742" s="1"/>
    </row>
    <row r="743" spans="1:4" ht="15.75" x14ac:dyDescent="0.25">
      <c r="A743" s="1"/>
      <c r="B743" s="3"/>
      <c r="C743" s="1"/>
      <c r="D743" s="1"/>
    </row>
    <row r="744" spans="1:4" ht="15.75" x14ac:dyDescent="0.25">
      <c r="A744" s="1"/>
      <c r="B744" s="3"/>
      <c r="C744" s="1"/>
      <c r="D744" s="1"/>
    </row>
    <row r="745" spans="1:4" ht="15.75" x14ac:dyDescent="0.25">
      <c r="A745" s="1"/>
      <c r="B745" s="3"/>
      <c r="C745" s="1"/>
      <c r="D745" s="1"/>
    </row>
    <row r="746" spans="1:4" ht="15.75" x14ac:dyDescent="0.25">
      <c r="A746" s="1"/>
      <c r="B746" s="3"/>
      <c r="C746" s="1"/>
      <c r="D746" s="1"/>
    </row>
    <row r="747" spans="1:4" ht="15.75" x14ac:dyDescent="0.25">
      <c r="A747" s="1"/>
      <c r="B747" s="3"/>
      <c r="C747" s="1"/>
      <c r="D747" s="1"/>
    </row>
    <row r="748" spans="1:4" ht="15.75" x14ac:dyDescent="0.25">
      <c r="A748" s="1"/>
      <c r="B748" s="3"/>
      <c r="C748" s="1"/>
      <c r="D748" s="1"/>
    </row>
    <row r="749" spans="1:4" ht="15.75" x14ac:dyDescent="0.25">
      <c r="A749" s="1"/>
      <c r="B749" s="3"/>
      <c r="C749" s="1"/>
      <c r="D749" s="1"/>
    </row>
    <row r="750" spans="1:4" ht="15.75" x14ac:dyDescent="0.25">
      <c r="A750" s="1"/>
      <c r="B750" s="3"/>
      <c r="C750" s="1"/>
      <c r="D750" s="1"/>
    </row>
    <row r="751" spans="1:4" ht="15.75" x14ac:dyDescent="0.25">
      <c r="A751" s="1"/>
      <c r="B751" s="3"/>
      <c r="C751" s="1"/>
      <c r="D751" s="1"/>
    </row>
    <row r="752" spans="1:4" ht="15.75" x14ac:dyDescent="0.25">
      <c r="A752" s="1"/>
      <c r="B752" s="3"/>
      <c r="C752" s="1"/>
      <c r="D752" s="1"/>
    </row>
    <row r="753" spans="1:4" ht="15.75" x14ac:dyDescent="0.25">
      <c r="A753" s="1"/>
      <c r="B753" s="3"/>
      <c r="C753" s="1"/>
      <c r="D753" s="1"/>
    </row>
    <row r="754" spans="1:4" ht="15.75" x14ac:dyDescent="0.25">
      <c r="A754" s="1"/>
      <c r="B754" s="3"/>
      <c r="C754" s="1"/>
      <c r="D754" s="1"/>
    </row>
    <row r="755" spans="1:4" ht="15.75" x14ac:dyDescent="0.25">
      <c r="A755" s="1"/>
      <c r="B755" s="3"/>
      <c r="C755" s="1"/>
      <c r="D755" s="1"/>
    </row>
    <row r="756" spans="1:4" ht="15.75" x14ac:dyDescent="0.25">
      <c r="A756" s="1"/>
      <c r="B756" s="3"/>
      <c r="C756" s="1"/>
      <c r="D756" s="1"/>
    </row>
    <row r="757" spans="1:4" ht="15.75" x14ac:dyDescent="0.25">
      <c r="A757" s="1"/>
      <c r="B757" s="3"/>
      <c r="C757" s="1"/>
      <c r="D757" s="1"/>
    </row>
    <row r="758" spans="1:4" ht="15.75" x14ac:dyDescent="0.25">
      <c r="A758" s="1"/>
      <c r="B758" s="3"/>
      <c r="C758" s="1"/>
      <c r="D758" s="1"/>
    </row>
    <row r="759" spans="1:4" ht="15.75" x14ac:dyDescent="0.25">
      <c r="A759" s="1"/>
      <c r="B759" s="3"/>
      <c r="C759" s="1"/>
      <c r="D759" s="1"/>
    </row>
    <row r="760" spans="1:4" ht="15.75" x14ac:dyDescent="0.25">
      <c r="A760" s="1"/>
      <c r="B760" s="3"/>
      <c r="C760" s="1"/>
      <c r="D760" s="1"/>
    </row>
    <row r="761" spans="1:4" ht="15.75" x14ac:dyDescent="0.25">
      <c r="A761" s="1"/>
      <c r="B761" s="3"/>
      <c r="C761" s="1"/>
      <c r="D761" s="1"/>
    </row>
    <row r="762" spans="1:4" ht="15.75" x14ac:dyDescent="0.25">
      <c r="A762" s="1"/>
      <c r="B762" s="3"/>
      <c r="C762" s="1"/>
      <c r="D762" s="1"/>
    </row>
    <row r="763" spans="1:4" ht="15.75" x14ac:dyDescent="0.25">
      <c r="A763" s="1"/>
      <c r="B763" s="3"/>
      <c r="C763" s="1"/>
      <c r="D763" s="1"/>
    </row>
    <row r="764" spans="1:4" ht="15.75" x14ac:dyDescent="0.25">
      <c r="A764" s="1"/>
      <c r="B764" s="3"/>
      <c r="C764" s="1"/>
      <c r="D764" s="1"/>
    </row>
    <row r="765" spans="1:4" ht="15.75" x14ac:dyDescent="0.25">
      <c r="A765" s="1"/>
      <c r="B765" s="3"/>
      <c r="C765" s="1"/>
      <c r="D765" s="1"/>
    </row>
    <row r="766" spans="1:4" ht="15.75" x14ac:dyDescent="0.25">
      <c r="A766" s="1"/>
      <c r="B766" s="3"/>
      <c r="C766" s="1"/>
      <c r="D766" s="1"/>
    </row>
    <row r="767" spans="1:4" ht="15.75" x14ac:dyDescent="0.25">
      <c r="A767" s="1"/>
      <c r="B767" s="3"/>
      <c r="C767" s="1"/>
      <c r="D767" s="1"/>
    </row>
    <row r="768" spans="1:4" ht="15.75" x14ac:dyDescent="0.25">
      <c r="A768" s="1"/>
      <c r="B768" s="3"/>
      <c r="C768" s="1"/>
      <c r="D768" s="1"/>
    </row>
    <row r="769" spans="1:4" ht="15.75" x14ac:dyDescent="0.25">
      <c r="A769" s="1"/>
      <c r="B769" s="3"/>
      <c r="C769" s="1"/>
      <c r="D769" s="1"/>
    </row>
    <row r="770" spans="1:4" ht="15.75" x14ac:dyDescent="0.25">
      <c r="A770" s="1"/>
      <c r="B770" s="3"/>
      <c r="C770" s="1"/>
      <c r="D770" s="1"/>
    </row>
    <row r="771" spans="1:4" ht="15.75" x14ac:dyDescent="0.25">
      <c r="A771" s="1"/>
      <c r="B771" s="3"/>
      <c r="C771" s="1"/>
      <c r="D771" s="1"/>
    </row>
    <row r="772" spans="1:4" ht="15.75" x14ac:dyDescent="0.25">
      <c r="A772" s="1"/>
      <c r="B772" s="3"/>
      <c r="C772" s="1"/>
      <c r="D772" s="1"/>
    </row>
    <row r="773" spans="1:4" ht="15.75" x14ac:dyDescent="0.25">
      <c r="A773" s="1"/>
      <c r="B773" s="3"/>
      <c r="C773" s="1"/>
      <c r="D773" s="1"/>
    </row>
    <row r="774" spans="1:4" ht="15.75" x14ac:dyDescent="0.25">
      <c r="A774" s="1"/>
      <c r="B774" s="3"/>
      <c r="C774" s="1"/>
      <c r="D774" s="1"/>
    </row>
    <row r="775" spans="1:4" ht="15.75" x14ac:dyDescent="0.25">
      <c r="A775" s="1"/>
      <c r="B775" s="3"/>
      <c r="C775" s="1"/>
      <c r="D775" s="1"/>
    </row>
    <row r="776" spans="1:4" ht="15.75" x14ac:dyDescent="0.25">
      <c r="A776" s="1"/>
      <c r="B776" s="3"/>
      <c r="C776" s="1"/>
      <c r="D776" s="1"/>
    </row>
    <row r="777" spans="1:4" ht="15.75" x14ac:dyDescent="0.25">
      <c r="A777" s="1"/>
      <c r="B777" s="3"/>
      <c r="C777" s="1"/>
      <c r="D777" s="1"/>
    </row>
    <row r="778" spans="1:4" ht="15.75" x14ac:dyDescent="0.25">
      <c r="A778" s="1"/>
      <c r="B778" s="3"/>
      <c r="C778" s="1"/>
      <c r="D778" s="1"/>
    </row>
    <row r="779" spans="1:4" ht="15.75" x14ac:dyDescent="0.25">
      <c r="A779" s="1"/>
      <c r="B779" s="3"/>
      <c r="C779" s="1"/>
      <c r="D779" s="1"/>
    </row>
    <row r="780" spans="1:4" ht="15.75" x14ac:dyDescent="0.25">
      <c r="A780" s="1"/>
      <c r="B780" s="3"/>
      <c r="C780" s="1"/>
      <c r="D780" s="1"/>
    </row>
    <row r="781" spans="1:4" ht="15.75" x14ac:dyDescent="0.25">
      <c r="A781" s="1"/>
      <c r="B781" s="3"/>
      <c r="C781" s="1"/>
      <c r="D781" s="1"/>
    </row>
    <row r="782" spans="1:4" ht="15.75" x14ac:dyDescent="0.25">
      <c r="A782" s="1"/>
      <c r="B782" s="3"/>
      <c r="C782" s="1"/>
      <c r="D782" s="1"/>
    </row>
    <row r="783" spans="1:4" ht="15.75" x14ac:dyDescent="0.25">
      <c r="A783" s="1"/>
      <c r="B783" s="3"/>
      <c r="C783" s="1"/>
      <c r="D783" s="1"/>
    </row>
    <row r="784" spans="1:4" ht="15.75" x14ac:dyDescent="0.25">
      <c r="A784" s="1"/>
      <c r="B784" s="3"/>
      <c r="C784" s="1"/>
      <c r="D784" s="1"/>
    </row>
    <row r="785" spans="1:4" ht="15.75" x14ac:dyDescent="0.25">
      <c r="A785" s="1"/>
      <c r="B785" s="3"/>
      <c r="C785" s="1"/>
      <c r="D785" s="1"/>
    </row>
    <row r="786" spans="1:4" ht="15.75" x14ac:dyDescent="0.25">
      <c r="A786" s="1"/>
      <c r="B786" s="3"/>
      <c r="C786" s="1"/>
      <c r="D786" s="1"/>
    </row>
    <row r="787" spans="1:4" ht="15.75" x14ac:dyDescent="0.25">
      <c r="A787" s="1"/>
      <c r="B787" s="3"/>
      <c r="C787" s="1"/>
      <c r="D787" s="1"/>
    </row>
    <row r="788" spans="1:4" ht="15.75" x14ac:dyDescent="0.25">
      <c r="A788" s="1"/>
      <c r="B788" s="3"/>
      <c r="C788" s="1"/>
      <c r="D788" s="1"/>
    </row>
    <row r="789" spans="1:4" ht="15.75" x14ac:dyDescent="0.25">
      <c r="A789" s="1"/>
      <c r="B789" s="3"/>
      <c r="C789" s="1"/>
      <c r="D789" s="1"/>
    </row>
    <row r="790" spans="1:4" ht="15.75" x14ac:dyDescent="0.25">
      <c r="A790" s="1"/>
      <c r="B790" s="3"/>
      <c r="C790" s="1"/>
      <c r="D790" s="1"/>
    </row>
    <row r="791" spans="1:4" ht="15.75" x14ac:dyDescent="0.25">
      <c r="A791" s="1"/>
      <c r="B791" s="3"/>
      <c r="C791" s="1"/>
      <c r="D791" s="1"/>
    </row>
    <row r="792" spans="1:4" ht="15.75" x14ac:dyDescent="0.25">
      <c r="A792" s="1"/>
      <c r="B792" s="3"/>
      <c r="C792" s="1"/>
      <c r="D792" s="1"/>
    </row>
    <row r="793" spans="1:4" ht="15.75" x14ac:dyDescent="0.25">
      <c r="A793" s="1"/>
      <c r="B793" s="3"/>
      <c r="C793" s="1"/>
      <c r="D793" s="1"/>
    </row>
    <row r="794" spans="1:4" ht="15.75" x14ac:dyDescent="0.25">
      <c r="A794" s="1"/>
      <c r="B794" s="3"/>
      <c r="C794" s="1"/>
      <c r="D794" s="1"/>
    </row>
    <row r="795" spans="1:4" ht="15.75" x14ac:dyDescent="0.25">
      <c r="A795" s="1"/>
      <c r="B795" s="3"/>
      <c r="C795" s="1"/>
      <c r="D795" s="1"/>
    </row>
    <row r="796" spans="1:4" ht="15.75" x14ac:dyDescent="0.25">
      <c r="A796" s="1"/>
      <c r="B796" s="3"/>
      <c r="C796" s="1"/>
      <c r="D796" s="1"/>
    </row>
    <row r="797" spans="1:4" ht="15.75" x14ac:dyDescent="0.25">
      <c r="A797" s="1"/>
      <c r="B797" s="3"/>
      <c r="C797" s="1"/>
      <c r="D797" s="1"/>
    </row>
    <row r="798" spans="1:4" ht="15.75" x14ac:dyDescent="0.25">
      <c r="A798" s="1"/>
      <c r="B798" s="3"/>
      <c r="C798" s="1"/>
      <c r="D798" s="1"/>
    </row>
    <row r="799" spans="1:4" ht="15.75" x14ac:dyDescent="0.25">
      <c r="A799" s="1"/>
      <c r="B799" s="3"/>
      <c r="C799" s="1"/>
      <c r="D799" s="1"/>
    </row>
    <row r="800" spans="1:4" ht="15.75" x14ac:dyDescent="0.25">
      <c r="A800" s="1"/>
      <c r="B800" s="3"/>
      <c r="C800" s="1"/>
      <c r="D800" s="1"/>
    </row>
    <row r="801" spans="1:4" ht="15.75" x14ac:dyDescent="0.25">
      <c r="A801" s="1"/>
      <c r="B801" s="3"/>
      <c r="C801" s="1"/>
      <c r="D801" s="1"/>
    </row>
    <row r="802" spans="1:4" ht="15.75" x14ac:dyDescent="0.25">
      <c r="A802" s="1"/>
      <c r="B802" s="3"/>
      <c r="C802" s="1"/>
      <c r="D802" s="1"/>
    </row>
    <row r="803" spans="1:4" ht="15.75" x14ac:dyDescent="0.25">
      <c r="A803" s="1"/>
      <c r="B803" s="3"/>
      <c r="C803" s="1"/>
      <c r="D803" s="1"/>
    </row>
    <row r="804" spans="1:4" ht="15.75" x14ac:dyDescent="0.25">
      <c r="A804" s="1"/>
      <c r="B804" s="3"/>
      <c r="C804" s="1"/>
      <c r="D804" s="1"/>
    </row>
    <row r="805" spans="1:4" ht="15.75" x14ac:dyDescent="0.25">
      <c r="A805" s="1"/>
      <c r="B805" s="3"/>
      <c r="C805" s="1"/>
      <c r="D805" s="1"/>
    </row>
    <row r="806" spans="1:4" ht="15.75" x14ac:dyDescent="0.25">
      <c r="A806" s="1"/>
      <c r="B806" s="3"/>
      <c r="C806" s="1"/>
      <c r="D806" s="1"/>
    </row>
    <row r="807" spans="1:4" ht="15.75" x14ac:dyDescent="0.25">
      <c r="A807" s="1"/>
      <c r="B807" s="3"/>
      <c r="C807" s="1"/>
      <c r="D807" s="1"/>
    </row>
    <row r="808" spans="1:4" ht="15.75" x14ac:dyDescent="0.25">
      <c r="A808" s="1"/>
      <c r="B808" s="3"/>
      <c r="C808" s="1"/>
      <c r="D808" s="1"/>
    </row>
    <row r="809" spans="1:4" ht="15.75" x14ac:dyDescent="0.25">
      <c r="A809" s="1"/>
      <c r="B809" s="3"/>
      <c r="C809" s="1"/>
      <c r="D809" s="1"/>
    </row>
    <row r="810" spans="1:4" ht="15.75" x14ac:dyDescent="0.25">
      <c r="A810" s="1"/>
      <c r="B810" s="3"/>
      <c r="C810" s="1"/>
      <c r="D810" s="1"/>
    </row>
    <row r="811" spans="1:4" ht="15.75" x14ac:dyDescent="0.25">
      <c r="A811" s="1"/>
      <c r="B811" s="3"/>
      <c r="C811" s="1"/>
      <c r="D811" s="1"/>
    </row>
    <row r="812" spans="1:4" ht="15.75" x14ac:dyDescent="0.25">
      <c r="A812" s="1"/>
      <c r="B812" s="3"/>
      <c r="C812" s="1"/>
      <c r="D812" s="1"/>
    </row>
    <row r="813" spans="1:4" ht="15.75" x14ac:dyDescent="0.25">
      <c r="A813" s="1"/>
      <c r="B813" s="3"/>
      <c r="C813" s="1"/>
      <c r="D813" s="1"/>
    </row>
    <row r="814" spans="1:4" ht="15.75" x14ac:dyDescent="0.25">
      <c r="A814" s="1"/>
      <c r="B814" s="3"/>
      <c r="C814" s="1"/>
      <c r="D814" s="1"/>
    </row>
    <row r="815" spans="1:4" ht="15.75" x14ac:dyDescent="0.25">
      <c r="A815" s="1"/>
      <c r="B815" s="3"/>
      <c r="C815" s="1"/>
      <c r="D815" s="1"/>
    </row>
    <row r="816" spans="1:4" ht="15.75" x14ac:dyDescent="0.25">
      <c r="A816" s="1"/>
      <c r="B816" s="3"/>
      <c r="C816" s="1"/>
      <c r="D816" s="1"/>
    </row>
    <row r="817" spans="1:4" ht="15.75" x14ac:dyDescent="0.25">
      <c r="A817" s="1"/>
      <c r="B817" s="3"/>
      <c r="C817" s="1"/>
      <c r="D817" s="1"/>
    </row>
    <row r="818" spans="1:4" ht="15.75" x14ac:dyDescent="0.25">
      <c r="A818" s="1"/>
      <c r="B818" s="3"/>
      <c r="C818" s="1"/>
      <c r="D818" s="1"/>
    </row>
    <row r="819" spans="1:4" ht="15.75" x14ac:dyDescent="0.25">
      <c r="A819" s="1"/>
      <c r="B819" s="3"/>
      <c r="C819" s="1"/>
      <c r="D819" s="1"/>
    </row>
    <row r="820" spans="1:4" ht="15.75" x14ac:dyDescent="0.25">
      <c r="A820" s="1"/>
      <c r="B820" s="3"/>
      <c r="C820" s="1"/>
      <c r="D820" s="1"/>
    </row>
    <row r="821" spans="1:4" ht="15.75" x14ac:dyDescent="0.25">
      <c r="A821" s="1"/>
      <c r="B821" s="3"/>
      <c r="C821" s="1"/>
      <c r="D821" s="1"/>
    </row>
    <row r="822" spans="1:4" ht="15.75" x14ac:dyDescent="0.25">
      <c r="A822" s="1"/>
      <c r="B822" s="3"/>
      <c r="C822" s="1"/>
      <c r="D822" s="1"/>
    </row>
    <row r="823" spans="1:4" ht="15.75" x14ac:dyDescent="0.25">
      <c r="A823" s="1"/>
      <c r="B823" s="3"/>
      <c r="C823" s="1"/>
      <c r="D823" s="1"/>
    </row>
    <row r="824" spans="1:4" ht="15.75" x14ac:dyDescent="0.25">
      <c r="A824" s="1"/>
      <c r="B824" s="3"/>
      <c r="C824" s="1"/>
      <c r="D824" s="1"/>
    </row>
    <row r="825" spans="1:4" ht="15.75" x14ac:dyDescent="0.25">
      <c r="A825" s="1"/>
      <c r="B825" s="3"/>
      <c r="C825" s="1"/>
      <c r="D825" s="1"/>
    </row>
    <row r="826" spans="1:4" ht="15.75" x14ac:dyDescent="0.25">
      <c r="A826" s="1"/>
      <c r="B826" s="3"/>
      <c r="C826" s="1"/>
      <c r="D826" s="1"/>
    </row>
    <row r="827" spans="1:4" ht="15.75" x14ac:dyDescent="0.25">
      <c r="A827" s="1"/>
      <c r="B827" s="3"/>
      <c r="C827" s="1"/>
      <c r="D827" s="1"/>
    </row>
    <row r="828" spans="1:4" ht="15.75" x14ac:dyDescent="0.25">
      <c r="A828" s="1"/>
      <c r="B828" s="3"/>
      <c r="C828" s="1"/>
      <c r="D828" s="1"/>
    </row>
    <row r="829" spans="1:4" ht="15.75" x14ac:dyDescent="0.25">
      <c r="A829" s="1"/>
      <c r="B829" s="3"/>
      <c r="C829" s="1"/>
      <c r="D829" s="1"/>
    </row>
    <row r="830" spans="1:4" ht="15.75" x14ac:dyDescent="0.25">
      <c r="A830" s="1"/>
      <c r="B830" s="3"/>
      <c r="C830" s="1"/>
      <c r="D830" s="1"/>
    </row>
    <row r="831" spans="1:4" ht="15.75" x14ac:dyDescent="0.25">
      <c r="A831" s="1"/>
      <c r="B831" s="3"/>
      <c r="C831" s="1"/>
      <c r="D831" s="1"/>
    </row>
    <row r="832" spans="1:4" ht="15.75" x14ac:dyDescent="0.25">
      <c r="A832" s="1"/>
      <c r="B832" s="3"/>
      <c r="C832" s="1"/>
      <c r="D832" s="1"/>
    </row>
    <row r="833" spans="1:4" ht="15.75" x14ac:dyDescent="0.25">
      <c r="A833" s="1"/>
      <c r="B833" s="3"/>
      <c r="C833" s="1"/>
      <c r="D833" s="1"/>
    </row>
    <row r="834" spans="1:4" ht="15.75" x14ac:dyDescent="0.25">
      <c r="A834" s="1"/>
      <c r="B834" s="3"/>
      <c r="C834" s="1"/>
      <c r="D834" s="1"/>
    </row>
    <row r="835" spans="1:4" ht="15.75" x14ac:dyDescent="0.25">
      <c r="A835" s="1"/>
      <c r="B835" s="3"/>
      <c r="C835" s="1"/>
      <c r="D835" s="1"/>
    </row>
    <row r="836" spans="1:4" ht="15.75" x14ac:dyDescent="0.25">
      <c r="A836" s="1"/>
      <c r="B836" s="3"/>
      <c r="C836" s="1"/>
      <c r="D836" s="1"/>
    </row>
    <row r="837" spans="1:4" ht="15.75" x14ac:dyDescent="0.25">
      <c r="A837" s="1"/>
      <c r="B837" s="3"/>
      <c r="C837" s="1"/>
      <c r="D837" s="1"/>
    </row>
    <row r="838" spans="1:4" ht="15.75" x14ac:dyDescent="0.25">
      <c r="A838" s="1"/>
      <c r="B838" s="3"/>
      <c r="C838" s="1"/>
      <c r="D838" s="1"/>
    </row>
    <row r="839" spans="1:4" ht="15.75" x14ac:dyDescent="0.25">
      <c r="A839" s="1"/>
      <c r="B839" s="3"/>
      <c r="C839" s="1"/>
      <c r="D839" s="1"/>
    </row>
    <row r="840" spans="1:4" ht="15.75" x14ac:dyDescent="0.25">
      <c r="A840" s="1"/>
      <c r="B840" s="3"/>
      <c r="C840" s="1"/>
      <c r="D840" s="1"/>
    </row>
    <row r="841" spans="1:4" ht="15.75" x14ac:dyDescent="0.25">
      <c r="A841" s="1"/>
      <c r="B841" s="3"/>
      <c r="C841" s="1"/>
      <c r="D841" s="1"/>
    </row>
    <row r="842" spans="1:4" ht="15.75" x14ac:dyDescent="0.25">
      <c r="A842" s="1"/>
      <c r="B842" s="3"/>
      <c r="C842" s="1"/>
      <c r="D842" s="1"/>
    </row>
    <row r="843" spans="1:4" ht="15.75" x14ac:dyDescent="0.25">
      <c r="A843" s="1"/>
      <c r="B843" s="3"/>
      <c r="C843" s="1"/>
      <c r="D843" s="1"/>
    </row>
    <row r="844" spans="1:4" ht="15.75" x14ac:dyDescent="0.25">
      <c r="A844" s="1"/>
      <c r="B844" s="3"/>
      <c r="C844" s="1"/>
      <c r="D844" s="1"/>
    </row>
    <row r="845" spans="1:4" ht="15.75" x14ac:dyDescent="0.25">
      <c r="A845" s="1"/>
      <c r="B845" s="3"/>
      <c r="C845" s="1"/>
      <c r="D845" s="1"/>
    </row>
    <row r="846" spans="1:4" ht="15.75" x14ac:dyDescent="0.25">
      <c r="A846" s="1"/>
      <c r="B846" s="3"/>
      <c r="C846" s="1"/>
      <c r="D846" s="1"/>
    </row>
    <row r="847" spans="1:4" ht="15.75" x14ac:dyDescent="0.25">
      <c r="A847" s="1"/>
      <c r="B847" s="3"/>
      <c r="C847" s="1"/>
      <c r="D847" s="1"/>
    </row>
    <row r="848" spans="1:4" ht="15.75" x14ac:dyDescent="0.25">
      <c r="A848" s="1"/>
      <c r="B848" s="3"/>
      <c r="C848" s="1"/>
      <c r="D848" s="1"/>
    </row>
    <row r="849" spans="1:4" ht="15.75" x14ac:dyDescent="0.25">
      <c r="A849" s="1"/>
      <c r="B849" s="3"/>
      <c r="C849" s="1"/>
      <c r="D849" s="1"/>
    </row>
    <row r="850" spans="1:4" ht="15.75" x14ac:dyDescent="0.25">
      <c r="A850" s="1"/>
      <c r="B850" s="3"/>
      <c r="C850" s="1"/>
      <c r="D850" s="1"/>
    </row>
    <row r="851" spans="1:4" ht="15.75" x14ac:dyDescent="0.25">
      <c r="A851" s="1"/>
      <c r="B851" s="3"/>
      <c r="C851" s="1"/>
      <c r="D851" s="1"/>
    </row>
    <row r="852" spans="1:4" ht="15.75" x14ac:dyDescent="0.25">
      <c r="A852" s="1"/>
      <c r="B852" s="3"/>
      <c r="C852" s="1"/>
      <c r="D852" s="1"/>
    </row>
    <row r="853" spans="1:4" ht="15.75" x14ac:dyDescent="0.25">
      <c r="A853" s="1"/>
      <c r="B853" s="3"/>
      <c r="C853" s="1"/>
      <c r="D853" s="1"/>
    </row>
    <row r="854" spans="1:4" ht="15.75" x14ac:dyDescent="0.25">
      <c r="A854" s="1"/>
      <c r="B854" s="3"/>
      <c r="C854" s="1"/>
      <c r="D854" s="1"/>
    </row>
    <row r="855" spans="1:4" ht="15.75" x14ac:dyDescent="0.25">
      <c r="A855" s="1"/>
      <c r="B855" s="3"/>
      <c r="C855" s="1"/>
      <c r="D855" s="1"/>
    </row>
    <row r="856" spans="1:4" ht="15.75" x14ac:dyDescent="0.25">
      <c r="A856" s="1"/>
      <c r="B856" s="3"/>
      <c r="C856" s="1"/>
      <c r="D856" s="1"/>
    </row>
    <row r="857" spans="1:4" ht="15.75" x14ac:dyDescent="0.25">
      <c r="A857" s="1"/>
      <c r="B857" s="3"/>
      <c r="C857" s="1"/>
      <c r="D857" s="1"/>
    </row>
    <row r="858" spans="1:4" ht="15.75" x14ac:dyDescent="0.25">
      <c r="A858" s="1"/>
      <c r="B858" s="3"/>
      <c r="C858" s="1"/>
      <c r="D858" s="1"/>
    </row>
    <row r="859" spans="1:4" ht="15.75" x14ac:dyDescent="0.25">
      <c r="A859" s="1"/>
      <c r="B859" s="3"/>
      <c r="C859" s="1"/>
      <c r="D859" s="1"/>
    </row>
    <row r="860" spans="1:4" ht="15.75" x14ac:dyDescent="0.25">
      <c r="A860" s="1"/>
      <c r="B860" s="3"/>
      <c r="C860" s="1"/>
      <c r="D860" s="1"/>
    </row>
    <row r="861" spans="1:4" ht="15.75" x14ac:dyDescent="0.25">
      <c r="A861" s="1"/>
      <c r="B861" s="3"/>
      <c r="C861" s="1"/>
      <c r="D861" s="1"/>
    </row>
    <row r="862" spans="1:4" ht="15.75" x14ac:dyDescent="0.25">
      <c r="A862" s="1"/>
      <c r="B862" s="3"/>
      <c r="C862" s="1"/>
      <c r="D862" s="1"/>
    </row>
    <row r="863" spans="1:4" ht="15.75" x14ac:dyDescent="0.25">
      <c r="A863" s="1"/>
      <c r="B863" s="3"/>
      <c r="C863" s="1"/>
      <c r="D863" s="1"/>
    </row>
    <row r="864" spans="1:4" ht="15.75" x14ac:dyDescent="0.25">
      <c r="A864" s="1"/>
      <c r="B864" s="3"/>
      <c r="C864" s="1"/>
      <c r="D864" s="1"/>
    </row>
    <row r="865" spans="1:4" ht="15.75" x14ac:dyDescent="0.25">
      <c r="A865" s="1"/>
      <c r="B865" s="3"/>
      <c r="C865" s="1"/>
      <c r="D865" s="1"/>
    </row>
    <row r="866" spans="1:4" ht="15.75" x14ac:dyDescent="0.25">
      <c r="A866" s="1"/>
      <c r="B866" s="3"/>
      <c r="C866" s="1"/>
      <c r="D866" s="1"/>
    </row>
    <row r="867" spans="1:4" ht="15.75" x14ac:dyDescent="0.25">
      <c r="A867" s="1"/>
      <c r="B867" s="3"/>
      <c r="C867" s="1"/>
      <c r="D867" s="1"/>
    </row>
    <row r="868" spans="1:4" ht="15.75" x14ac:dyDescent="0.25">
      <c r="A868" s="1"/>
      <c r="B868" s="3"/>
      <c r="C868" s="1"/>
      <c r="D868" s="1"/>
    </row>
    <row r="869" spans="1:4" ht="15.75" x14ac:dyDescent="0.25">
      <c r="A869" s="1"/>
      <c r="B869" s="3"/>
      <c r="C869" s="1"/>
      <c r="D869" s="1"/>
    </row>
    <row r="870" spans="1:4" ht="15.75" x14ac:dyDescent="0.25">
      <c r="A870" s="1"/>
      <c r="B870" s="3"/>
      <c r="C870" s="1"/>
      <c r="D870" s="1"/>
    </row>
    <row r="871" spans="1:4" ht="15.75" x14ac:dyDescent="0.25">
      <c r="A871" s="1"/>
      <c r="B871" s="3"/>
      <c r="C871" s="1"/>
      <c r="D871" s="1"/>
    </row>
    <row r="872" spans="1:4" ht="15.75" x14ac:dyDescent="0.25">
      <c r="A872" s="1"/>
      <c r="B872" s="3"/>
      <c r="C872" s="1"/>
      <c r="D872" s="1"/>
    </row>
    <row r="873" spans="1:4" ht="15.75" x14ac:dyDescent="0.25">
      <c r="A873" s="1"/>
      <c r="B873" s="3"/>
      <c r="C873" s="1"/>
      <c r="D873" s="1"/>
    </row>
    <row r="874" spans="1:4" ht="15.75" x14ac:dyDescent="0.25">
      <c r="A874" s="1"/>
      <c r="B874" s="3"/>
      <c r="C874" s="1"/>
      <c r="D874" s="1"/>
    </row>
    <row r="875" spans="1:4" ht="15.75" x14ac:dyDescent="0.25">
      <c r="A875" s="1"/>
      <c r="B875" s="3"/>
      <c r="C875" s="1"/>
      <c r="D875" s="1"/>
    </row>
    <row r="876" spans="1:4" ht="15.75" x14ac:dyDescent="0.25">
      <c r="A876" s="1"/>
      <c r="B876" s="3"/>
      <c r="C876" s="1"/>
      <c r="D876" s="1"/>
    </row>
    <row r="877" spans="1:4" ht="15.75" x14ac:dyDescent="0.25">
      <c r="A877" s="1"/>
      <c r="B877" s="3"/>
      <c r="C877" s="1"/>
      <c r="D877" s="1"/>
    </row>
    <row r="878" spans="1:4" ht="15.75" x14ac:dyDescent="0.25">
      <c r="A878" s="1"/>
      <c r="B878" s="3"/>
      <c r="C878" s="1"/>
      <c r="D878" s="1"/>
    </row>
    <row r="879" spans="1:4" ht="15.75" x14ac:dyDescent="0.25">
      <c r="A879" s="1"/>
      <c r="B879" s="3"/>
      <c r="C879" s="1"/>
      <c r="D879" s="1"/>
    </row>
    <row r="880" spans="1:4" ht="15.75" x14ac:dyDescent="0.25">
      <c r="A880" s="1"/>
      <c r="B880" s="3"/>
      <c r="C880" s="1"/>
      <c r="D880" s="1"/>
    </row>
    <row r="881" spans="1:4" ht="15.75" x14ac:dyDescent="0.25">
      <c r="A881" s="1"/>
      <c r="B881" s="3"/>
      <c r="C881" s="1"/>
      <c r="D881" s="1"/>
    </row>
    <row r="882" spans="1:4" ht="15.75" x14ac:dyDescent="0.25">
      <c r="A882" s="1"/>
      <c r="B882" s="3"/>
      <c r="C882" s="1"/>
      <c r="D882" s="1"/>
    </row>
    <row r="883" spans="1:4" ht="15.75" x14ac:dyDescent="0.25">
      <c r="A883" s="1"/>
      <c r="B883" s="3"/>
      <c r="C883" s="1"/>
      <c r="D883" s="1"/>
    </row>
    <row r="884" spans="1:4" ht="15.75" x14ac:dyDescent="0.25">
      <c r="A884" s="1"/>
      <c r="B884" s="3"/>
      <c r="C884" s="1"/>
      <c r="D884" s="1"/>
    </row>
    <row r="885" spans="1:4" ht="15.75" x14ac:dyDescent="0.25">
      <c r="A885" s="1"/>
      <c r="B885" s="3"/>
      <c r="C885" s="1"/>
      <c r="D885" s="1"/>
    </row>
    <row r="886" spans="1:4" ht="15.75" x14ac:dyDescent="0.25">
      <c r="A886" s="1"/>
      <c r="B886" s="3"/>
      <c r="C886" s="1"/>
      <c r="D886" s="1"/>
    </row>
    <row r="887" spans="1:4" ht="15.75" x14ac:dyDescent="0.25">
      <c r="A887" s="1"/>
      <c r="B887" s="3"/>
      <c r="C887" s="1"/>
      <c r="D887" s="1"/>
    </row>
    <row r="888" spans="1:4" ht="15.75" x14ac:dyDescent="0.25">
      <c r="A888" s="1"/>
      <c r="B888" s="3"/>
      <c r="C888" s="1"/>
      <c r="D888" s="1"/>
    </row>
    <row r="889" spans="1:4" ht="15.75" x14ac:dyDescent="0.25">
      <c r="A889" s="1"/>
      <c r="B889" s="3"/>
      <c r="C889" s="1"/>
      <c r="D889" s="1"/>
    </row>
    <row r="890" spans="1:4" ht="15.75" x14ac:dyDescent="0.25">
      <c r="A890" s="1"/>
      <c r="B890" s="3"/>
      <c r="C890" s="1"/>
      <c r="D890" s="1"/>
    </row>
    <row r="891" spans="1:4" ht="15.75" x14ac:dyDescent="0.25">
      <c r="A891" s="1"/>
      <c r="B891" s="3"/>
      <c r="C891" s="1"/>
      <c r="D891" s="1"/>
    </row>
    <row r="892" spans="1:4" ht="15.75" x14ac:dyDescent="0.25">
      <c r="A892" s="1"/>
      <c r="B892" s="3"/>
      <c r="C892" s="1"/>
      <c r="D892" s="1"/>
    </row>
    <row r="893" spans="1:4" ht="15.75" x14ac:dyDescent="0.25">
      <c r="A893" s="1"/>
      <c r="B893" s="3"/>
      <c r="C893" s="1"/>
      <c r="D893" s="1"/>
    </row>
    <row r="894" spans="1:4" ht="15.75" x14ac:dyDescent="0.25">
      <c r="A894" s="1"/>
      <c r="B894" s="3"/>
      <c r="C894" s="1"/>
      <c r="D894" s="1"/>
    </row>
    <row r="895" spans="1:4" ht="15.75" x14ac:dyDescent="0.25">
      <c r="A895" s="1"/>
      <c r="B895" s="3"/>
      <c r="C895" s="1"/>
      <c r="D895" s="1"/>
    </row>
    <row r="896" spans="1:4" ht="15.75" x14ac:dyDescent="0.25">
      <c r="A896" s="1"/>
      <c r="B896" s="3"/>
      <c r="C896" s="1"/>
      <c r="D896" s="1"/>
    </row>
    <row r="897" spans="1:4" ht="15.75" x14ac:dyDescent="0.25">
      <c r="A897" s="1"/>
      <c r="B897" s="3"/>
      <c r="C897" s="1"/>
      <c r="D897" s="1"/>
    </row>
    <row r="898" spans="1:4" ht="15.75" x14ac:dyDescent="0.25">
      <c r="A898" s="1"/>
      <c r="B898" s="3"/>
      <c r="C898" s="1"/>
      <c r="D898" s="1"/>
    </row>
    <row r="899" spans="1:4" ht="15.75" x14ac:dyDescent="0.25">
      <c r="A899" s="1"/>
      <c r="B899" s="3"/>
      <c r="C899" s="1"/>
      <c r="D899" s="1"/>
    </row>
    <row r="900" spans="1:4" ht="15.75" x14ac:dyDescent="0.25">
      <c r="A900" s="1"/>
      <c r="B900" s="3"/>
      <c r="C900" s="1"/>
      <c r="D900" s="1"/>
    </row>
    <row r="901" spans="1:4" ht="15.75" x14ac:dyDescent="0.25">
      <c r="A901" s="1"/>
      <c r="B901" s="3"/>
      <c r="C901" s="1"/>
      <c r="D901" s="1"/>
    </row>
    <row r="902" spans="1:4" ht="15.75" x14ac:dyDescent="0.25">
      <c r="A902" s="1"/>
      <c r="B902" s="3"/>
      <c r="C902" s="1"/>
      <c r="D902" s="1"/>
    </row>
    <row r="903" spans="1:4" ht="15.75" x14ac:dyDescent="0.25">
      <c r="A903" s="1"/>
      <c r="B903" s="3"/>
      <c r="C903" s="1"/>
      <c r="D903" s="1"/>
    </row>
    <row r="904" spans="1:4" ht="15.75" x14ac:dyDescent="0.25">
      <c r="A904" s="1"/>
      <c r="B904" s="3"/>
      <c r="C904" s="1"/>
      <c r="D904" s="1"/>
    </row>
    <row r="905" spans="1:4" ht="15.75" x14ac:dyDescent="0.25">
      <c r="A905" s="1"/>
      <c r="B905" s="3"/>
      <c r="C905" s="1"/>
      <c r="D905" s="1"/>
    </row>
    <row r="906" spans="1:4" ht="15.75" x14ac:dyDescent="0.25">
      <c r="A906" s="1"/>
      <c r="B906" s="3"/>
      <c r="C906" s="1"/>
      <c r="D906" s="1"/>
    </row>
    <row r="907" spans="1:4" ht="15.75" x14ac:dyDescent="0.25">
      <c r="A907" s="1"/>
      <c r="B907" s="3"/>
      <c r="C907" s="1"/>
      <c r="D907" s="1"/>
    </row>
    <row r="908" spans="1:4" ht="15.75" x14ac:dyDescent="0.25">
      <c r="A908" s="1"/>
      <c r="B908" s="3"/>
      <c r="C908" s="1"/>
      <c r="D908" s="1"/>
    </row>
    <row r="909" spans="1:4" ht="15.75" x14ac:dyDescent="0.25">
      <c r="A909" s="1"/>
      <c r="B909" s="3"/>
      <c r="C909" s="1"/>
      <c r="D909" s="1"/>
    </row>
    <row r="910" spans="1:4" ht="15.75" x14ac:dyDescent="0.25">
      <c r="A910" s="1"/>
      <c r="B910" s="3"/>
      <c r="C910" s="1"/>
      <c r="D910" s="1"/>
    </row>
    <row r="911" spans="1:4" ht="15.75" x14ac:dyDescent="0.25">
      <c r="A911" s="1"/>
      <c r="B911" s="3"/>
      <c r="C911" s="1"/>
      <c r="D911" s="1"/>
    </row>
    <row r="912" spans="1:4" ht="15.75" x14ac:dyDescent="0.25">
      <c r="A912" s="1"/>
      <c r="B912" s="3"/>
      <c r="C912" s="1"/>
      <c r="D912" s="1"/>
    </row>
    <row r="913" spans="1:4" ht="15.75" x14ac:dyDescent="0.25">
      <c r="A913" s="1"/>
      <c r="B913" s="3"/>
      <c r="C913" s="1"/>
      <c r="D913" s="1"/>
    </row>
    <row r="914" spans="1:4" ht="15.75" x14ac:dyDescent="0.25">
      <c r="A914" s="1"/>
      <c r="B914" s="3"/>
      <c r="C914" s="1"/>
      <c r="D914" s="1"/>
    </row>
    <row r="915" spans="1:4" ht="15.75" x14ac:dyDescent="0.25">
      <c r="A915" s="1"/>
      <c r="B915" s="3"/>
      <c r="C915" s="1"/>
      <c r="D915" s="1"/>
    </row>
    <row r="916" spans="1:4" ht="15.75" x14ac:dyDescent="0.25">
      <c r="A916" s="1"/>
      <c r="B916" s="3"/>
      <c r="C916" s="1"/>
      <c r="D916" s="1"/>
    </row>
    <row r="917" spans="1:4" ht="15.75" x14ac:dyDescent="0.25">
      <c r="A917" s="1"/>
      <c r="B917" s="3"/>
      <c r="C917" s="1"/>
      <c r="D917" s="1"/>
    </row>
    <row r="918" spans="1:4" ht="15.75" x14ac:dyDescent="0.25">
      <c r="A918" s="1"/>
      <c r="B918" s="3"/>
      <c r="C918" s="1"/>
      <c r="D918" s="1"/>
    </row>
    <row r="919" spans="1:4" ht="15.75" x14ac:dyDescent="0.25">
      <c r="A919" s="1"/>
      <c r="B919" s="3"/>
      <c r="C919" s="1"/>
      <c r="D919" s="1"/>
    </row>
    <row r="920" spans="1:4" ht="15.75" x14ac:dyDescent="0.25">
      <c r="A920" s="1"/>
      <c r="B920" s="3"/>
      <c r="C920" s="1"/>
      <c r="D920" s="1"/>
    </row>
    <row r="921" spans="1:4" ht="15.75" x14ac:dyDescent="0.25">
      <c r="A921" s="1"/>
      <c r="B921" s="3"/>
      <c r="C921" s="1"/>
      <c r="D921" s="1"/>
    </row>
    <row r="922" spans="1:4" ht="15.75" x14ac:dyDescent="0.25">
      <c r="A922" s="1"/>
      <c r="B922" s="3"/>
      <c r="C922" s="1"/>
      <c r="D922" s="1"/>
    </row>
    <row r="923" spans="1:4" ht="15.75" x14ac:dyDescent="0.25">
      <c r="A923" s="1"/>
      <c r="B923" s="3"/>
      <c r="C923" s="1"/>
      <c r="D923" s="1"/>
    </row>
    <row r="924" spans="1:4" ht="15.75" x14ac:dyDescent="0.25">
      <c r="A924" s="1"/>
      <c r="B924" s="3"/>
      <c r="C924" s="1"/>
      <c r="D924" s="1"/>
    </row>
    <row r="925" spans="1:4" ht="15.75" x14ac:dyDescent="0.25">
      <c r="A925" s="1"/>
      <c r="B925" s="3"/>
      <c r="C925" s="1"/>
      <c r="D925" s="1"/>
    </row>
    <row r="926" spans="1:4" ht="15.75" x14ac:dyDescent="0.25">
      <c r="A926" s="1"/>
      <c r="B926" s="3"/>
      <c r="C926" s="1"/>
      <c r="D926" s="1"/>
    </row>
    <row r="927" spans="1:4" ht="15.75" x14ac:dyDescent="0.25">
      <c r="A927" s="1"/>
      <c r="B927" s="3"/>
      <c r="C927" s="1"/>
      <c r="D927" s="1"/>
    </row>
    <row r="928" spans="1:4" ht="15.75" x14ac:dyDescent="0.25">
      <c r="A928" s="1"/>
      <c r="B928" s="3"/>
      <c r="C928" s="1"/>
      <c r="D928" s="1"/>
    </row>
    <row r="929" spans="1:4" ht="15.75" x14ac:dyDescent="0.25">
      <c r="A929" s="1"/>
      <c r="B929" s="3"/>
      <c r="C929" s="1"/>
      <c r="D929" s="1"/>
    </row>
    <row r="930" spans="1:4" ht="15.75" x14ac:dyDescent="0.25">
      <c r="A930" s="1"/>
      <c r="B930" s="3"/>
      <c r="C930" s="1"/>
      <c r="D930" s="1"/>
    </row>
    <row r="931" spans="1:4" ht="15.75" x14ac:dyDescent="0.25">
      <c r="A931" s="1"/>
      <c r="B931" s="3"/>
      <c r="C931" s="1"/>
      <c r="D931" s="1"/>
    </row>
    <row r="932" spans="1:4" ht="15.75" x14ac:dyDescent="0.25">
      <c r="A932" s="1"/>
      <c r="B932" s="3"/>
      <c r="C932" s="1"/>
      <c r="D932" s="1"/>
    </row>
    <row r="933" spans="1:4" ht="15.75" x14ac:dyDescent="0.25">
      <c r="A933" s="1"/>
      <c r="B933" s="3"/>
      <c r="C933" s="1"/>
      <c r="D933" s="1"/>
    </row>
    <row r="934" spans="1:4" ht="15.75" x14ac:dyDescent="0.25">
      <c r="A934" s="1"/>
      <c r="B934" s="3"/>
      <c r="C934" s="1"/>
      <c r="D934" s="1"/>
    </row>
    <row r="935" spans="1:4" ht="15.75" x14ac:dyDescent="0.25">
      <c r="A935" s="1"/>
      <c r="B935" s="3"/>
      <c r="C935" s="1"/>
      <c r="D935" s="1"/>
    </row>
    <row r="936" spans="1:4" ht="15.75" x14ac:dyDescent="0.25">
      <c r="A936" s="1"/>
      <c r="B936" s="3"/>
      <c r="C936" s="1"/>
      <c r="D936" s="1"/>
    </row>
    <row r="937" spans="1:4" ht="15.75" x14ac:dyDescent="0.25">
      <c r="A937" s="1"/>
      <c r="B937" s="3"/>
      <c r="C937" s="1"/>
      <c r="D937" s="1"/>
    </row>
    <row r="938" spans="1:4" ht="15.75" x14ac:dyDescent="0.25">
      <c r="A938" s="1"/>
      <c r="B938" s="3"/>
      <c r="C938" s="1"/>
      <c r="D938" s="1"/>
    </row>
    <row r="939" spans="1:4" ht="15.75" x14ac:dyDescent="0.25">
      <c r="A939" s="1"/>
      <c r="B939" s="3"/>
      <c r="C939" s="1"/>
      <c r="D939" s="1"/>
    </row>
    <row r="940" spans="1:4" ht="15.75" x14ac:dyDescent="0.25">
      <c r="A940" s="1"/>
      <c r="B940" s="3"/>
      <c r="C940" s="1"/>
      <c r="D940" s="1"/>
    </row>
    <row r="941" spans="1:4" ht="15.75" x14ac:dyDescent="0.25">
      <c r="A941" s="1"/>
      <c r="B941" s="3"/>
      <c r="C941" s="1"/>
      <c r="D941" s="1"/>
    </row>
    <row r="942" spans="1:4" ht="15.75" x14ac:dyDescent="0.25">
      <c r="A942" s="1"/>
      <c r="B942" s="3"/>
      <c r="C942" s="1"/>
      <c r="D942" s="1"/>
    </row>
    <row r="943" spans="1:4" ht="15.75" x14ac:dyDescent="0.25">
      <c r="A943" s="1"/>
      <c r="B943" s="3"/>
      <c r="C943" s="1"/>
      <c r="D943" s="1"/>
    </row>
    <row r="944" spans="1:4" ht="15.75" x14ac:dyDescent="0.25">
      <c r="A944" s="1"/>
      <c r="B944" s="3"/>
      <c r="C944" s="1"/>
      <c r="D944" s="1"/>
    </row>
    <row r="945" spans="1:4" ht="15.75" x14ac:dyDescent="0.25">
      <c r="A945" s="1"/>
      <c r="B945" s="3"/>
      <c r="C945" s="1"/>
      <c r="D945" s="1"/>
    </row>
    <row r="946" spans="1:4" ht="15.75" x14ac:dyDescent="0.25">
      <c r="A946" s="1"/>
      <c r="B946" s="3"/>
      <c r="C946" s="1"/>
      <c r="D946" s="1"/>
    </row>
    <row r="947" spans="1:4" ht="15.75" x14ac:dyDescent="0.25">
      <c r="A947" s="1"/>
      <c r="B947" s="3"/>
      <c r="C947" s="1"/>
      <c r="D947" s="1"/>
    </row>
    <row r="948" spans="1:4" ht="15.75" x14ac:dyDescent="0.25">
      <c r="A948" s="1"/>
      <c r="B948" s="3"/>
      <c r="C948" s="1"/>
      <c r="D948" s="1"/>
    </row>
    <row r="949" spans="1:4" ht="15.75" x14ac:dyDescent="0.25">
      <c r="A949" s="1"/>
      <c r="B949" s="3"/>
      <c r="C949" s="1"/>
      <c r="D949" s="1"/>
    </row>
    <row r="950" spans="1:4" ht="15.75" x14ac:dyDescent="0.25">
      <c r="A950" s="1"/>
      <c r="B950" s="3"/>
      <c r="C950" s="1"/>
      <c r="D950" s="1"/>
    </row>
    <row r="951" spans="1:4" ht="15.75" x14ac:dyDescent="0.25">
      <c r="A951" s="1"/>
      <c r="B951" s="3"/>
      <c r="C951" s="1"/>
      <c r="D951" s="1"/>
    </row>
    <row r="952" spans="1:4" ht="15.75" x14ac:dyDescent="0.25">
      <c r="A952" s="1"/>
      <c r="B952" s="3"/>
      <c r="C952" s="1"/>
      <c r="D952" s="1"/>
    </row>
    <row r="953" spans="1:4" ht="15.75" x14ac:dyDescent="0.25">
      <c r="A953" s="1"/>
      <c r="B953" s="3"/>
      <c r="C953" s="1"/>
      <c r="D953" s="1"/>
    </row>
    <row r="954" spans="1:4" ht="15.75" x14ac:dyDescent="0.25">
      <c r="A954" s="1"/>
      <c r="B954" s="3"/>
      <c r="C954" s="1"/>
      <c r="D954" s="1"/>
    </row>
    <row r="955" spans="1:4" ht="15.75" x14ac:dyDescent="0.25">
      <c r="A955" s="1"/>
      <c r="B955" s="3"/>
      <c r="C955" s="1"/>
      <c r="D955" s="1"/>
    </row>
    <row r="956" spans="1:4" ht="15.75" x14ac:dyDescent="0.25">
      <c r="A956" s="1"/>
      <c r="B956" s="3"/>
      <c r="C956" s="1"/>
      <c r="D956" s="1"/>
    </row>
    <row r="957" spans="1:4" ht="15.75" x14ac:dyDescent="0.25">
      <c r="A957" s="1"/>
      <c r="B957" s="3"/>
      <c r="C957" s="1"/>
      <c r="D957" s="1"/>
    </row>
    <row r="958" spans="1:4" ht="15.75" x14ac:dyDescent="0.25">
      <c r="A958" s="1"/>
      <c r="B958" s="3"/>
      <c r="C958" s="1"/>
      <c r="D958" s="1"/>
    </row>
    <row r="959" spans="1:4" ht="15.75" x14ac:dyDescent="0.25">
      <c r="A959" s="1"/>
      <c r="B959" s="3"/>
      <c r="C959" s="1"/>
      <c r="D959" s="1"/>
    </row>
    <row r="960" spans="1:4" ht="15.75" x14ac:dyDescent="0.25">
      <c r="A960" s="1"/>
      <c r="B960" s="3"/>
      <c r="C960" s="1"/>
      <c r="D960" s="1"/>
    </row>
    <row r="961" spans="1:4" ht="15.75" x14ac:dyDescent="0.25">
      <c r="A961" s="1"/>
      <c r="B961" s="3"/>
      <c r="C961" s="1"/>
      <c r="D961" s="1"/>
    </row>
    <row r="962" spans="1:4" ht="15.75" x14ac:dyDescent="0.25">
      <c r="A962" s="1"/>
      <c r="B962" s="3"/>
      <c r="C962" s="1"/>
      <c r="D962" s="1"/>
    </row>
    <row r="963" spans="1:4" ht="15.75" x14ac:dyDescent="0.25">
      <c r="A963" s="1"/>
      <c r="B963" s="3"/>
      <c r="C963" s="1"/>
      <c r="D963" s="1"/>
    </row>
    <row r="964" spans="1:4" ht="15.75" x14ac:dyDescent="0.25">
      <c r="A964" s="1"/>
      <c r="B964" s="3"/>
      <c r="C964" s="1"/>
      <c r="D964" s="1"/>
    </row>
    <row r="965" spans="1:4" ht="15.75" x14ac:dyDescent="0.25">
      <c r="A965" s="1"/>
      <c r="B965" s="3"/>
      <c r="C965" s="1"/>
      <c r="D965" s="1"/>
    </row>
    <row r="966" spans="1:4" ht="15.75" x14ac:dyDescent="0.25">
      <c r="A966" s="1"/>
      <c r="B966" s="3"/>
      <c r="C966" s="1"/>
      <c r="D966" s="1"/>
    </row>
    <row r="967" spans="1:4" ht="15.75" x14ac:dyDescent="0.25">
      <c r="A967" s="1"/>
      <c r="B967" s="3"/>
      <c r="C967" s="1"/>
      <c r="D967" s="1"/>
    </row>
    <row r="968" spans="1:4" ht="15.75" x14ac:dyDescent="0.25">
      <c r="A968" s="1"/>
      <c r="B968" s="3"/>
      <c r="C968" s="1"/>
      <c r="D968" s="1"/>
    </row>
    <row r="969" spans="1:4" ht="15.75" x14ac:dyDescent="0.25">
      <c r="A969" s="1"/>
      <c r="B969" s="3"/>
      <c r="C969" s="1"/>
      <c r="D969" s="1"/>
    </row>
    <row r="970" spans="1:4" ht="15.75" x14ac:dyDescent="0.25">
      <c r="A970" s="1"/>
      <c r="B970" s="3"/>
      <c r="C970" s="1"/>
      <c r="D970" s="1"/>
    </row>
    <row r="971" spans="1:4" ht="15.75" x14ac:dyDescent="0.25">
      <c r="A971" s="1"/>
      <c r="B971" s="3"/>
      <c r="C971" s="1"/>
      <c r="D971" s="1"/>
    </row>
    <row r="972" spans="1:4" ht="15.75" x14ac:dyDescent="0.25">
      <c r="A972" s="1"/>
      <c r="B972" s="3"/>
      <c r="C972" s="1"/>
      <c r="D972" s="1"/>
    </row>
    <row r="973" spans="1:4" ht="15.75" x14ac:dyDescent="0.25">
      <c r="A973" s="1"/>
      <c r="B973" s="3"/>
      <c r="C973" s="1"/>
      <c r="D973" s="1"/>
    </row>
    <row r="974" spans="1:4" ht="15.75" x14ac:dyDescent="0.25">
      <c r="A974" s="1"/>
      <c r="B974" s="3"/>
      <c r="C974" s="1"/>
      <c r="D974" s="1"/>
    </row>
    <row r="975" spans="1:4" ht="15.75" x14ac:dyDescent="0.25">
      <c r="A975" s="1"/>
      <c r="B975" s="3"/>
      <c r="C975" s="1"/>
      <c r="D975" s="1"/>
    </row>
    <row r="976" spans="1:4" ht="15.75" x14ac:dyDescent="0.25">
      <c r="A976" s="1"/>
      <c r="B976" s="3"/>
      <c r="C976" s="1"/>
      <c r="D976" s="1"/>
    </row>
    <row r="977" spans="1:4" ht="15.75" x14ac:dyDescent="0.25">
      <c r="A977" s="1"/>
      <c r="B977" s="3"/>
      <c r="C977" s="1"/>
      <c r="D977" s="1"/>
    </row>
    <row r="978" spans="1:4" ht="15.75" x14ac:dyDescent="0.25">
      <c r="A978" s="1"/>
      <c r="B978" s="3"/>
      <c r="C978" s="1"/>
      <c r="D978" s="1"/>
    </row>
    <row r="979" spans="1:4" ht="15.75" x14ac:dyDescent="0.25">
      <c r="A979" s="1"/>
      <c r="B979" s="3"/>
      <c r="C979" s="1"/>
      <c r="D979" s="1"/>
    </row>
    <row r="980" spans="1:4" ht="15.75" x14ac:dyDescent="0.25">
      <c r="A980" s="1"/>
      <c r="B980" s="3"/>
      <c r="C980" s="1"/>
      <c r="D980" s="1"/>
    </row>
    <row r="981" spans="1:4" ht="15.75" x14ac:dyDescent="0.25">
      <c r="A981" s="1"/>
      <c r="B981" s="3"/>
      <c r="C981" s="1"/>
      <c r="D981" s="1"/>
    </row>
    <row r="982" spans="1:4" ht="15.75" x14ac:dyDescent="0.25">
      <c r="A982" s="1"/>
      <c r="B982" s="3"/>
      <c r="C982" s="1"/>
      <c r="D982" s="1"/>
    </row>
    <row r="983" spans="1:4" ht="15.75" x14ac:dyDescent="0.25">
      <c r="A983" s="1"/>
      <c r="B983" s="3"/>
      <c r="C983" s="1"/>
      <c r="D983" s="1"/>
    </row>
    <row r="984" spans="1:4" ht="15.75" x14ac:dyDescent="0.25">
      <c r="A984" s="1"/>
      <c r="B984" s="3"/>
      <c r="C984" s="1"/>
      <c r="D984" s="1"/>
    </row>
    <row r="985" spans="1:4" ht="15.75" x14ac:dyDescent="0.25">
      <c r="A985" s="1"/>
      <c r="B985" s="3"/>
      <c r="C985" s="1"/>
      <c r="D985" s="1"/>
    </row>
    <row r="986" spans="1:4" ht="15.75" x14ac:dyDescent="0.25">
      <c r="A986" s="1"/>
      <c r="B986" s="3"/>
      <c r="C986" s="1"/>
      <c r="D986" s="1"/>
    </row>
    <row r="987" spans="1:4" ht="15.75" x14ac:dyDescent="0.25">
      <c r="A987" s="1"/>
      <c r="B987" s="3"/>
      <c r="C987" s="1"/>
      <c r="D987" s="1"/>
    </row>
    <row r="988" spans="1:4" ht="15.75" x14ac:dyDescent="0.25">
      <c r="A988" s="1"/>
      <c r="B988" s="3"/>
      <c r="C988" s="1"/>
      <c r="D988" s="1"/>
    </row>
    <row r="989" spans="1:4" ht="15.75" x14ac:dyDescent="0.25">
      <c r="A989" s="1"/>
      <c r="B989" s="3"/>
      <c r="C989" s="1"/>
      <c r="D989" s="1"/>
    </row>
    <row r="990" spans="1:4" ht="15.75" x14ac:dyDescent="0.25">
      <c r="A990" s="1"/>
      <c r="B990" s="3"/>
      <c r="C990" s="1"/>
      <c r="D990" s="1"/>
    </row>
    <row r="991" spans="1:4" ht="15.75" x14ac:dyDescent="0.25">
      <c r="A991" s="1"/>
      <c r="B991" s="3"/>
      <c r="C991" s="1"/>
      <c r="D991" s="1"/>
    </row>
    <row r="992" spans="1:4" ht="15.75" x14ac:dyDescent="0.25">
      <c r="A992" s="1"/>
      <c r="B992" s="3"/>
      <c r="C992" s="1"/>
      <c r="D992" s="1"/>
    </row>
    <row r="993" spans="1:4" ht="15.75" x14ac:dyDescent="0.25">
      <c r="A993" s="1"/>
      <c r="B993" s="3"/>
      <c r="C993" s="1"/>
      <c r="D993" s="1"/>
    </row>
    <row r="994" spans="1:4" ht="15.75" x14ac:dyDescent="0.25">
      <c r="A994" s="1"/>
      <c r="B994" s="3"/>
      <c r="C994" s="1"/>
      <c r="D994" s="1"/>
    </row>
    <row r="995" spans="1:4" ht="15.75" x14ac:dyDescent="0.25">
      <c r="A995" s="1"/>
      <c r="B995" s="3"/>
      <c r="C995" s="1"/>
      <c r="D995" s="1"/>
    </row>
    <row r="996" spans="1:4" ht="15.75" x14ac:dyDescent="0.25">
      <c r="A996" s="1"/>
      <c r="B996" s="3"/>
      <c r="C996" s="1"/>
      <c r="D996" s="1"/>
    </row>
    <row r="997" spans="1:4" ht="15.75" x14ac:dyDescent="0.25">
      <c r="A997" s="1"/>
      <c r="B997" s="3"/>
      <c r="C997" s="1"/>
      <c r="D997" s="1"/>
    </row>
    <row r="998" spans="1:4" ht="15.75" x14ac:dyDescent="0.25">
      <c r="A998" s="1"/>
      <c r="B998" s="3"/>
      <c r="C998" s="1"/>
      <c r="D998" s="1"/>
    </row>
    <row r="999" spans="1:4" ht="15.75" x14ac:dyDescent="0.25">
      <c r="A999" s="1"/>
      <c r="B999" s="3"/>
      <c r="C999" s="1"/>
      <c r="D999" s="1"/>
    </row>
    <row r="1000" spans="1:4" ht="15.75" x14ac:dyDescent="0.25">
      <c r="A1000" s="1"/>
      <c r="B1000" s="3"/>
      <c r="C1000" s="1"/>
      <c r="D1000" s="1"/>
    </row>
    <row r="1001" spans="1:4" ht="15.75" x14ac:dyDescent="0.25">
      <c r="A1001" s="1"/>
      <c r="B1001" s="3"/>
      <c r="C1001" s="1"/>
      <c r="D1001" s="1"/>
    </row>
  </sheetData>
  <mergeCells count="2">
    <mergeCell ref="A2:C2"/>
    <mergeCell ref="A4:A15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topLeftCell="B1" workbookViewId="0">
      <selection activeCell="C3" sqref="C3"/>
    </sheetView>
  </sheetViews>
  <sheetFormatPr defaultColWidth="11.25" defaultRowHeight="15" customHeight="1" x14ac:dyDescent="0.25"/>
  <cols>
    <col min="2" max="2" width="23" customWidth="1"/>
    <col min="3" max="3" width="39.75" customWidth="1"/>
    <col min="4" max="4" width="67.75" customWidth="1"/>
  </cols>
  <sheetData>
    <row r="1" spans="1:4" ht="31.15" customHeight="1" x14ac:dyDescent="0.25"/>
    <row r="2" spans="1:4" ht="15.75" x14ac:dyDescent="0.25">
      <c r="A2" s="33" t="s">
        <v>0</v>
      </c>
      <c r="B2" s="34"/>
      <c r="C2" s="34"/>
      <c r="D2" s="1"/>
    </row>
    <row r="3" spans="1:4" ht="31.5" x14ac:dyDescent="0.25">
      <c r="A3" s="16" t="s">
        <v>1</v>
      </c>
      <c r="B3" s="17" t="s">
        <v>2</v>
      </c>
      <c r="C3" s="60" t="s">
        <v>4875</v>
      </c>
      <c r="D3" s="18" t="s">
        <v>4547</v>
      </c>
    </row>
    <row r="4" spans="1:4" ht="15.75" x14ac:dyDescent="0.25">
      <c r="A4" s="35" t="s">
        <v>4520</v>
      </c>
      <c r="B4" s="17">
        <v>2401101000999</v>
      </c>
      <c r="C4" s="19" t="s">
        <v>4521</v>
      </c>
      <c r="D4" s="19" t="s">
        <v>4522</v>
      </c>
    </row>
    <row r="5" spans="1:4" ht="15.75" x14ac:dyDescent="0.25">
      <c r="A5" s="36"/>
      <c r="B5" s="17">
        <v>2401109000101</v>
      </c>
      <c r="C5" s="19" t="s">
        <v>4523</v>
      </c>
      <c r="D5" s="19" t="s">
        <v>4524</v>
      </c>
    </row>
    <row r="6" spans="1:4" ht="15.75" x14ac:dyDescent="0.25">
      <c r="A6" s="36"/>
      <c r="B6" s="17">
        <v>2401109000102</v>
      </c>
      <c r="C6" s="19" t="s">
        <v>4525</v>
      </c>
      <c r="D6" s="19" t="s">
        <v>4526</v>
      </c>
    </row>
    <row r="7" spans="1:4" ht="15.75" x14ac:dyDescent="0.25">
      <c r="A7" s="36"/>
      <c r="B7" s="17">
        <v>2401109000103</v>
      </c>
      <c r="C7" s="19" t="s">
        <v>4527</v>
      </c>
      <c r="D7" s="19" t="s">
        <v>4528</v>
      </c>
    </row>
    <row r="8" spans="1:4" ht="15.75" x14ac:dyDescent="0.25">
      <c r="A8" s="36"/>
      <c r="B8" s="17">
        <v>2401201000999</v>
      </c>
      <c r="C8" s="19" t="s">
        <v>4529</v>
      </c>
      <c r="D8" s="18" t="s">
        <v>4544</v>
      </c>
    </row>
    <row r="9" spans="1:4" ht="31.5" x14ac:dyDescent="0.25">
      <c r="A9" s="36"/>
      <c r="B9" s="17">
        <v>2401209000101</v>
      </c>
      <c r="C9" s="19" t="s">
        <v>4530</v>
      </c>
      <c r="D9" s="19" t="s">
        <v>4531</v>
      </c>
    </row>
    <row r="10" spans="1:4" ht="31.5" x14ac:dyDescent="0.25">
      <c r="A10" s="36"/>
      <c r="B10" s="17">
        <v>2401209000102</v>
      </c>
      <c r="C10" s="19" t="s">
        <v>4532</v>
      </c>
      <c r="D10" s="19" t="s">
        <v>4533</v>
      </c>
    </row>
    <row r="11" spans="1:4" ht="15.75" x14ac:dyDescent="0.25">
      <c r="A11" s="36"/>
      <c r="B11" s="17">
        <v>2401209000103</v>
      </c>
      <c r="C11" s="19" t="s">
        <v>4534</v>
      </c>
      <c r="D11" s="19" t="s">
        <v>4535</v>
      </c>
    </row>
    <row r="12" spans="1:4" ht="15.75" x14ac:dyDescent="0.25">
      <c r="B12" s="4"/>
    </row>
    <row r="13" spans="1:4" ht="15.75" x14ac:dyDescent="0.25">
      <c r="B13" s="4"/>
    </row>
    <row r="14" spans="1:4" ht="15.75" x14ac:dyDescent="0.25">
      <c r="B14" s="4"/>
    </row>
    <row r="15" spans="1:4" ht="15.75" x14ac:dyDescent="0.25">
      <c r="B15" s="4"/>
    </row>
    <row r="16" spans="1:4" ht="15.75" x14ac:dyDescent="0.25">
      <c r="B16" s="4"/>
    </row>
    <row r="17" spans="2:2" ht="15.75" x14ac:dyDescent="0.25">
      <c r="B17" s="4"/>
    </row>
    <row r="18" spans="2:2" ht="15.75" x14ac:dyDescent="0.25">
      <c r="B18" s="4"/>
    </row>
    <row r="19" spans="2:2" ht="15.75" x14ac:dyDescent="0.25">
      <c r="B19" s="4"/>
    </row>
    <row r="20" spans="2:2" ht="15.75" x14ac:dyDescent="0.25">
      <c r="B20" s="4"/>
    </row>
    <row r="21" spans="2:2" ht="15.75" x14ac:dyDescent="0.25">
      <c r="B21" s="4"/>
    </row>
    <row r="22" spans="2:2" ht="15.75" x14ac:dyDescent="0.25">
      <c r="B22" s="4"/>
    </row>
    <row r="23" spans="2:2" ht="15.75" x14ac:dyDescent="0.25">
      <c r="B23" s="4"/>
    </row>
    <row r="24" spans="2:2" ht="15.75" x14ac:dyDescent="0.25">
      <c r="B24" s="4"/>
    </row>
    <row r="25" spans="2:2" ht="15.75" x14ac:dyDescent="0.25">
      <c r="B25" s="4"/>
    </row>
    <row r="26" spans="2:2" ht="15.75" x14ac:dyDescent="0.25">
      <c r="B26" s="4"/>
    </row>
    <row r="27" spans="2:2" ht="15.75" x14ac:dyDescent="0.25">
      <c r="B27" s="4"/>
    </row>
    <row r="28" spans="2:2" ht="15.75" x14ac:dyDescent="0.25">
      <c r="B28" s="4"/>
    </row>
    <row r="29" spans="2:2" ht="15.75" x14ac:dyDescent="0.25">
      <c r="B29" s="4"/>
    </row>
    <row r="30" spans="2:2" ht="15.75" x14ac:dyDescent="0.25">
      <c r="B30" s="4"/>
    </row>
    <row r="31" spans="2:2" ht="15.75" x14ac:dyDescent="0.25">
      <c r="B31" s="4"/>
    </row>
    <row r="32" spans="2:2" ht="15.75" x14ac:dyDescent="0.25">
      <c r="B32" s="4"/>
    </row>
    <row r="33" spans="2:2" ht="15.75" x14ac:dyDescent="0.25">
      <c r="B33" s="4"/>
    </row>
    <row r="34" spans="2:2" ht="15.75" x14ac:dyDescent="0.25">
      <c r="B34" s="4"/>
    </row>
    <row r="35" spans="2:2" ht="15.75" x14ac:dyDescent="0.25">
      <c r="B35" s="4"/>
    </row>
    <row r="36" spans="2:2" ht="15.75" x14ac:dyDescent="0.25">
      <c r="B36" s="4"/>
    </row>
    <row r="37" spans="2:2" ht="15.75" x14ac:dyDescent="0.25">
      <c r="B37" s="4"/>
    </row>
    <row r="38" spans="2:2" ht="15.75" x14ac:dyDescent="0.25">
      <c r="B38" s="4"/>
    </row>
    <row r="39" spans="2:2" ht="15.75" x14ac:dyDescent="0.25">
      <c r="B39" s="4"/>
    </row>
    <row r="40" spans="2:2" ht="15.75" x14ac:dyDescent="0.25">
      <c r="B40" s="4"/>
    </row>
    <row r="41" spans="2:2" ht="15.75" x14ac:dyDescent="0.25">
      <c r="B41" s="4"/>
    </row>
    <row r="42" spans="2:2" ht="15.75" x14ac:dyDescent="0.25">
      <c r="B42" s="4"/>
    </row>
    <row r="43" spans="2:2" ht="15.75" x14ac:dyDescent="0.25">
      <c r="B43" s="4"/>
    </row>
    <row r="44" spans="2:2" ht="15.75" x14ac:dyDescent="0.25">
      <c r="B44" s="4"/>
    </row>
    <row r="45" spans="2:2" ht="15.75" x14ac:dyDescent="0.25">
      <c r="B45" s="4"/>
    </row>
    <row r="46" spans="2:2" ht="15.75" x14ac:dyDescent="0.25">
      <c r="B46" s="4"/>
    </row>
    <row r="47" spans="2:2" ht="15.75" x14ac:dyDescent="0.25">
      <c r="B47" s="4"/>
    </row>
    <row r="48" spans="2:2" ht="15.75" x14ac:dyDescent="0.25">
      <c r="B48" s="4"/>
    </row>
    <row r="49" spans="2:2" ht="15.75" x14ac:dyDescent="0.25">
      <c r="B49" s="4"/>
    </row>
    <row r="50" spans="2:2" ht="15.75" x14ac:dyDescent="0.25">
      <c r="B50" s="4"/>
    </row>
    <row r="51" spans="2:2" ht="15.75" x14ac:dyDescent="0.25">
      <c r="B51" s="4"/>
    </row>
    <row r="52" spans="2:2" ht="15.75" x14ac:dyDescent="0.25">
      <c r="B52" s="4"/>
    </row>
    <row r="53" spans="2:2" ht="15.75" x14ac:dyDescent="0.25">
      <c r="B53" s="4"/>
    </row>
    <row r="54" spans="2:2" ht="15.75" x14ac:dyDescent="0.25">
      <c r="B54" s="4"/>
    </row>
    <row r="55" spans="2:2" ht="15.75" x14ac:dyDescent="0.25">
      <c r="B55" s="4"/>
    </row>
    <row r="56" spans="2:2" ht="15.75" x14ac:dyDescent="0.25">
      <c r="B56" s="4"/>
    </row>
    <row r="57" spans="2:2" ht="15.75" x14ac:dyDescent="0.25">
      <c r="B57" s="4"/>
    </row>
    <row r="58" spans="2:2" ht="15.75" x14ac:dyDescent="0.25">
      <c r="B58" s="4"/>
    </row>
    <row r="59" spans="2:2" ht="15.75" x14ac:dyDescent="0.25">
      <c r="B59" s="4"/>
    </row>
    <row r="60" spans="2:2" ht="15.75" x14ac:dyDescent="0.25">
      <c r="B60" s="4"/>
    </row>
    <row r="61" spans="2:2" ht="15.75" x14ac:dyDescent="0.25">
      <c r="B61" s="4"/>
    </row>
    <row r="62" spans="2:2" ht="15.75" x14ac:dyDescent="0.25">
      <c r="B62" s="4"/>
    </row>
    <row r="63" spans="2:2" ht="15.75" x14ac:dyDescent="0.25">
      <c r="B63" s="4"/>
    </row>
    <row r="64" spans="2:2" ht="15.75" x14ac:dyDescent="0.25">
      <c r="B64" s="4"/>
    </row>
    <row r="65" spans="2:2" ht="15.75" x14ac:dyDescent="0.25">
      <c r="B65" s="4"/>
    </row>
    <row r="66" spans="2:2" ht="15.75" x14ac:dyDescent="0.25">
      <c r="B66" s="4"/>
    </row>
    <row r="67" spans="2:2" ht="15.75" x14ac:dyDescent="0.25">
      <c r="B67" s="4"/>
    </row>
    <row r="68" spans="2:2" ht="15.75" x14ac:dyDescent="0.25">
      <c r="B68" s="4"/>
    </row>
    <row r="69" spans="2:2" ht="15.75" x14ac:dyDescent="0.25">
      <c r="B69" s="4"/>
    </row>
    <row r="70" spans="2:2" ht="15.75" x14ac:dyDescent="0.25">
      <c r="B70" s="4"/>
    </row>
    <row r="71" spans="2:2" ht="15.75" x14ac:dyDescent="0.25">
      <c r="B71" s="4"/>
    </row>
    <row r="72" spans="2:2" ht="15.75" x14ac:dyDescent="0.25">
      <c r="B72" s="4"/>
    </row>
    <row r="73" spans="2:2" ht="15.75" x14ac:dyDescent="0.25">
      <c r="B73" s="4"/>
    </row>
    <row r="74" spans="2:2" ht="15.75" x14ac:dyDescent="0.25">
      <c r="B74" s="4"/>
    </row>
    <row r="75" spans="2:2" ht="15.75" x14ac:dyDescent="0.25">
      <c r="B75" s="4"/>
    </row>
    <row r="76" spans="2:2" ht="15.75" x14ac:dyDescent="0.25">
      <c r="B76" s="4"/>
    </row>
    <row r="77" spans="2:2" ht="15.75" x14ac:dyDescent="0.25">
      <c r="B77" s="4"/>
    </row>
    <row r="78" spans="2:2" ht="15.75" x14ac:dyDescent="0.25">
      <c r="B78" s="4"/>
    </row>
    <row r="79" spans="2:2" ht="15.75" x14ac:dyDescent="0.25">
      <c r="B79" s="4"/>
    </row>
    <row r="80" spans="2:2" ht="15.75" x14ac:dyDescent="0.25">
      <c r="B80" s="4"/>
    </row>
    <row r="81" spans="2:2" ht="15.75" x14ac:dyDescent="0.25">
      <c r="B81" s="4"/>
    </row>
    <row r="82" spans="2:2" ht="15.75" x14ac:dyDescent="0.25">
      <c r="B82" s="4"/>
    </row>
    <row r="83" spans="2:2" ht="15.75" x14ac:dyDescent="0.25">
      <c r="B83" s="4"/>
    </row>
    <row r="84" spans="2:2" ht="15.75" x14ac:dyDescent="0.25">
      <c r="B84" s="4"/>
    </row>
    <row r="85" spans="2:2" ht="15.75" x14ac:dyDescent="0.25">
      <c r="B85" s="4"/>
    </row>
    <row r="86" spans="2:2" ht="15.75" x14ac:dyDescent="0.25">
      <c r="B86" s="4"/>
    </row>
    <row r="87" spans="2:2" ht="15.75" x14ac:dyDescent="0.25">
      <c r="B87" s="4"/>
    </row>
    <row r="88" spans="2:2" ht="15.75" x14ac:dyDescent="0.25">
      <c r="B88" s="4"/>
    </row>
    <row r="89" spans="2:2" ht="15.75" x14ac:dyDescent="0.25">
      <c r="B89" s="4"/>
    </row>
    <row r="90" spans="2:2" ht="15.75" x14ac:dyDescent="0.25">
      <c r="B90" s="4"/>
    </row>
    <row r="91" spans="2:2" ht="15.75" x14ac:dyDescent="0.25">
      <c r="B91" s="4"/>
    </row>
    <row r="92" spans="2:2" ht="15.75" x14ac:dyDescent="0.25">
      <c r="B92" s="4"/>
    </row>
    <row r="93" spans="2:2" ht="15.75" x14ac:dyDescent="0.25">
      <c r="B93" s="4"/>
    </row>
    <row r="94" spans="2:2" ht="15.75" x14ac:dyDescent="0.25">
      <c r="B94" s="4"/>
    </row>
    <row r="95" spans="2:2" ht="15.75" x14ac:dyDescent="0.25">
      <c r="B95" s="4"/>
    </row>
    <row r="96" spans="2:2" ht="15.75" x14ac:dyDescent="0.25">
      <c r="B96" s="4"/>
    </row>
    <row r="97" spans="2:2" ht="15.75" x14ac:dyDescent="0.25">
      <c r="B97" s="4"/>
    </row>
    <row r="98" spans="2:2" ht="15.75" x14ac:dyDescent="0.25">
      <c r="B98" s="4"/>
    </row>
    <row r="99" spans="2:2" ht="15.75" x14ac:dyDescent="0.25">
      <c r="B99" s="4"/>
    </row>
    <row r="100" spans="2:2" ht="15.75" x14ac:dyDescent="0.25">
      <c r="B100" s="4"/>
    </row>
    <row r="101" spans="2:2" ht="15.75" x14ac:dyDescent="0.25">
      <c r="B101" s="4"/>
    </row>
    <row r="102" spans="2:2" ht="15.75" x14ac:dyDescent="0.25">
      <c r="B102" s="4"/>
    </row>
    <row r="103" spans="2:2" ht="15.75" x14ac:dyDescent="0.25">
      <c r="B103" s="4"/>
    </row>
    <row r="104" spans="2:2" ht="15.75" x14ac:dyDescent="0.25">
      <c r="B104" s="4"/>
    </row>
    <row r="105" spans="2:2" ht="15.75" x14ac:dyDescent="0.25">
      <c r="B105" s="4"/>
    </row>
    <row r="106" spans="2:2" ht="15.75" x14ac:dyDescent="0.25">
      <c r="B106" s="4"/>
    </row>
    <row r="107" spans="2:2" ht="15.75" x14ac:dyDescent="0.25">
      <c r="B107" s="4"/>
    </row>
    <row r="108" spans="2:2" ht="15.75" x14ac:dyDescent="0.25">
      <c r="B108" s="4"/>
    </row>
    <row r="109" spans="2:2" ht="15.75" x14ac:dyDescent="0.25">
      <c r="B109" s="4"/>
    </row>
    <row r="110" spans="2:2" ht="15.75" x14ac:dyDescent="0.25">
      <c r="B110" s="4"/>
    </row>
    <row r="111" spans="2:2" ht="15.75" x14ac:dyDescent="0.25">
      <c r="B111" s="4"/>
    </row>
    <row r="112" spans="2:2" ht="15.75" x14ac:dyDescent="0.25">
      <c r="B112" s="4"/>
    </row>
    <row r="113" spans="2:2" ht="15.75" x14ac:dyDescent="0.25">
      <c r="B113" s="4"/>
    </row>
    <row r="114" spans="2:2" ht="15.75" x14ac:dyDescent="0.25">
      <c r="B114" s="4"/>
    </row>
    <row r="115" spans="2:2" ht="15.75" x14ac:dyDescent="0.25">
      <c r="B115" s="4"/>
    </row>
    <row r="116" spans="2:2" ht="15.75" x14ac:dyDescent="0.25">
      <c r="B116" s="4"/>
    </row>
    <row r="117" spans="2:2" ht="15.75" x14ac:dyDescent="0.25">
      <c r="B117" s="4"/>
    </row>
    <row r="118" spans="2:2" ht="15.75" x14ac:dyDescent="0.25">
      <c r="B118" s="4"/>
    </row>
    <row r="119" spans="2:2" ht="15.75" x14ac:dyDescent="0.25">
      <c r="B119" s="4"/>
    </row>
    <row r="120" spans="2:2" ht="15.75" x14ac:dyDescent="0.25">
      <c r="B120" s="4"/>
    </row>
    <row r="121" spans="2:2" ht="15.75" x14ac:dyDescent="0.25">
      <c r="B121" s="4"/>
    </row>
    <row r="122" spans="2:2" ht="15.75" x14ac:dyDescent="0.25">
      <c r="B122" s="4"/>
    </row>
    <row r="123" spans="2:2" ht="15.75" x14ac:dyDescent="0.25">
      <c r="B123" s="4"/>
    </row>
    <row r="124" spans="2:2" ht="15.75" x14ac:dyDescent="0.25">
      <c r="B124" s="4"/>
    </row>
    <row r="125" spans="2:2" ht="15.75" x14ac:dyDescent="0.25">
      <c r="B125" s="4"/>
    </row>
    <row r="126" spans="2:2" ht="15.75" x14ac:dyDescent="0.25">
      <c r="B126" s="4"/>
    </row>
    <row r="127" spans="2:2" ht="15.75" x14ac:dyDescent="0.25">
      <c r="B127" s="4"/>
    </row>
    <row r="128" spans="2:2" ht="15.75" x14ac:dyDescent="0.25">
      <c r="B128" s="4"/>
    </row>
    <row r="129" spans="2:2" ht="15.75" x14ac:dyDescent="0.25">
      <c r="B129" s="4"/>
    </row>
    <row r="130" spans="2:2" ht="15.75" x14ac:dyDescent="0.25">
      <c r="B130" s="4"/>
    </row>
    <row r="131" spans="2:2" ht="15.75" x14ac:dyDescent="0.25">
      <c r="B131" s="4"/>
    </row>
    <row r="132" spans="2:2" ht="15.75" x14ac:dyDescent="0.25">
      <c r="B132" s="4"/>
    </row>
    <row r="133" spans="2:2" ht="15.75" x14ac:dyDescent="0.25">
      <c r="B133" s="4"/>
    </row>
    <row r="134" spans="2:2" ht="15.75" x14ac:dyDescent="0.25">
      <c r="B134" s="4"/>
    </row>
    <row r="135" spans="2:2" ht="15.75" x14ac:dyDescent="0.25">
      <c r="B135" s="4"/>
    </row>
    <row r="136" spans="2:2" ht="15.75" x14ac:dyDescent="0.25">
      <c r="B136" s="4"/>
    </row>
    <row r="137" spans="2:2" ht="15.75" x14ac:dyDescent="0.25">
      <c r="B137" s="4"/>
    </row>
    <row r="138" spans="2:2" ht="15.75" x14ac:dyDescent="0.25">
      <c r="B138" s="4"/>
    </row>
    <row r="139" spans="2:2" ht="15.75" x14ac:dyDescent="0.25">
      <c r="B139" s="4"/>
    </row>
    <row r="140" spans="2:2" ht="15.75" x14ac:dyDescent="0.25">
      <c r="B140" s="4"/>
    </row>
    <row r="141" spans="2:2" ht="15.75" x14ac:dyDescent="0.25">
      <c r="B141" s="4"/>
    </row>
    <row r="142" spans="2:2" ht="15.75" x14ac:dyDescent="0.25">
      <c r="B142" s="4"/>
    </row>
    <row r="143" spans="2:2" ht="15.75" x14ac:dyDescent="0.25">
      <c r="B143" s="4"/>
    </row>
    <row r="144" spans="2:2" ht="15.75" x14ac:dyDescent="0.25">
      <c r="B144" s="4"/>
    </row>
    <row r="145" spans="2:2" ht="15.75" x14ac:dyDescent="0.25">
      <c r="B145" s="4"/>
    </row>
    <row r="146" spans="2:2" ht="15.75" x14ac:dyDescent="0.25">
      <c r="B146" s="4"/>
    </row>
    <row r="147" spans="2:2" ht="15.75" x14ac:dyDescent="0.25">
      <c r="B147" s="4"/>
    </row>
    <row r="148" spans="2:2" ht="15.75" x14ac:dyDescent="0.25">
      <c r="B148" s="4"/>
    </row>
    <row r="149" spans="2:2" ht="15.75" x14ac:dyDescent="0.25">
      <c r="B149" s="4"/>
    </row>
    <row r="150" spans="2:2" ht="15.75" x14ac:dyDescent="0.25">
      <c r="B150" s="4"/>
    </row>
    <row r="151" spans="2:2" ht="15.75" x14ac:dyDescent="0.25">
      <c r="B151" s="4"/>
    </row>
    <row r="152" spans="2:2" ht="15.75" x14ac:dyDescent="0.25">
      <c r="B152" s="4"/>
    </row>
    <row r="153" spans="2:2" ht="15.75" x14ac:dyDescent="0.25">
      <c r="B153" s="4"/>
    </row>
    <row r="154" spans="2:2" ht="15.75" x14ac:dyDescent="0.25">
      <c r="B154" s="4"/>
    </row>
    <row r="155" spans="2:2" ht="15.75" x14ac:dyDescent="0.25">
      <c r="B155" s="4"/>
    </row>
    <row r="156" spans="2:2" ht="15.75" x14ac:dyDescent="0.25">
      <c r="B156" s="4"/>
    </row>
    <row r="157" spans="2:2" ht="15.75" x14ac:dyDescent="0.25">
      <c r="B157" s="4"/>
    </row>
    <row r="158" spans="2:2" ht="15.75" x14ac:dyDescent="0.25">
      <c r="B158" s="4"/>
    </row>
    <row r="159" spans="2:2" ht="15.75" x14ac:dyDescent="0.25">
      <c r="B159" s="4"/>
    </row>
    <row r="160" spans="2:2" ht="15.75" x14ac:dyDescent="0.25">
      <c r="B160" s="4"/>
    </row>
    <row r="161" spans="2:2" ht="15.75" x14ac:dyDescent="0.25">
      <c r="B161" s="4"/>
    </row>
    <row r="162" spans="2:2" ht="15.75" x14ac:dyDescent="0.25">
      <c r="B162" s="4"/>
    </row>
    <row r="163" spans="2:2" ht="15.75" x14ac:dyDescent="0.25">
      <c r="B163" s="4"/>
    </row>
    <row r="164" spans="2:2" ht="15.75" x14ac:dyDescent="0.25">
      <c r="B164" s="4"/>
    </row>
    <row r="165" spans="2:2" ht="15.75" x14ac:dyDescent="0.25">
      <c r="B165" s="4"/>
    </row>
    <row r="166" spans="2:2" ht="15.75" x14ac:dyDescent="0.25">
      <c r="B166" s="4"/>
    </row>
    <row r="167" spans="2:2" ht="15.75" x14ac:dyDescent="0.25">
      <c r="B167" s="4"/>
    </row>
    <row r="168" spans="2:2" ht="15.75" x14ac:dyDescent="0.25">
      <c r="B168" s="4"/>
    </row>
    <row r="169" spans="2:2" ht="15.75" x14ac:dyDescent="0.25">
      <c r="B169" s="4"/>
    </row>
    <row r="170" spans="2:2" ht="15.75" x14ac:dyDescent="0.25">
      <c r="B170" s="4"/>
    </row>
    <row r="171" spans="2:2" ht="15.75" x14ac:dyDescent="0.25">
      <c r="B171" s="4"/>
    </row>
    <row r="172" spans="2:2" ht="15.75" x14ac:dyDescent="0.25">
      <c r="B172" s="4"/>
    </row>
    <row r="173" spans="2:2" ht="15.75" x14ac:dyDescent="0.25">
      <c r="B173" s="4"/>
    </row>
    <row r="174" spans="2:2" ht="15.75" x14ac:dyDescent="0.25">
      <c r="B174" s="4"/>
    </row>
    <row r="175" spans="2:2" ht="15.75" x14ac:dyDescent="0.25">
      <c r="B175" s="4"/>
    </row>
    <row r="176" spans="2:2" ht="15.75" x14ac:dyDescent="0.25">
      <c r="B176" s="4"/>
    </row>
    <row r="177" spans="2:2" ht="15.75" x14ac:dyDescent="0.25">
      <c r="B177" s="4"/>
    </row>
    <row r="178" spans="2:2" ht="15.75" x14ac:dyDescent="0.25">
      <c r="B178" s="4"/>
    </row>
    <row r="179" spans="2:2" ht="15.75" x14ac:dyDescent="0.25">
      <c r="B179" s="4"/>
    </row>
    <row r="180" spans="2:2" ht="15.75" x14ac:dyDescent="0.25">
      <c r="B180" s="4"/>
    </row>
    <row r="181" spans="2:2" ht="15.75" x14ac:dyDescent="0.25">
      <c r="B181" s="4"/>
    </row>
    <row r="182" spans="2:2" ht="15.75" x14ac:dyDescent="0.25">
      <c r="B182" s="4"/>
    </row>
    <row r="183" spans="2:2" ht="15.75" x14ac:dyDescent="0.25">
      <c r="B183" s="4"/>
    </row>
    <row r="184" spans="2:2" ht="15.75" x14ac:dyDescent="0.25">
      <c r="B184" s="4"/>
    </row>
    <row r="185" spans="2:2" ht="15.75" x14ac:dyDescent="0.25">
      <c r="B185" s="4"/>
    </row>
    <row r="186" spans="2:2" ht="15.75" x14ac:dyDescent="0.25">
      <c r="B186" s="4"/>
    </row>
    <row r="187" spans="2:2" ht="15.75" x14ac:dyDescent="0.25">
      <c r="B187" s="4"/>
    </row>
    <row r="188" spans="2:2" ht="15.75" x14ac:dyDescent="0.25">
      <c r="B188" s="4"/>
    </row>
    <row r="189" spans="2:2" ht="15.75" x14ac:dyDescent="0.25">
      <c r="B189" s="4"/>
    </row>
    <row r="190" spans="2:2" ht="15.75" x14ac:dyDescent="0.25">
      <c r="B190" s="4"/>
    </row>
    <row r="191" spans="2:2" ht="15.75" x14ac:dyDescent="0.25">
      <c r="B191" s="4"/>
    </row>
    <row r="192" spans="2:2" ht="15.75" x14ac:dyDescent="0.25">
      <c r="B192" s="4"/>
    </row>
    <row r="193" spans="2:2" ht="15.75" x14ac:dyDescent="0.25">
      <c r="B193" s="4"/>
    </row>
    <row r="194" spans="2:2" ht="15.75" x14ac:dyDescent="0.25">
      <c r="B194" s="4"/>
    </row>
    <row r="195" spans="2:2" ht="15.75" x14ac:dyDescent="0.25">
      <c r="B195" s="4"/>
    </row>
    <row r="196" spans="2:2" ht="15.75" x14ac:dyDescent="0.25">
      <c r="B196" s="4"/>
    </row>
    <row r="197" spans="2:2" ht="15.75" x14ac:dyDescent="0.25">
      <c r="B197" s="4"/>
    </row>
    <row r="198" spans="2:2" ht="15.75" x14ac:dyDescent="0.25">
      <c r="B198" s="4"/>
    </row>
    <row r="199" spans="2:2" ht="15.75" x14ac:dyDescent="0.25">
      <c r="B199" s="4"/>
    </row>
    <row r="200" spans="2:2" ht="15.75" x14ac:dyDescent="0.25">
      <c r="B200" s="4"/>
    </row>
    <row r="201" spans="2:2" ht="15.75" x14ac:dyDescent="0.25">
      <c r="B201" s="4"/>
    </row>
    <row r="202" spans="2:2" ht="15.75" x14ac:dyDescent="0.25">
      <c r="B202" s="4"/>
    </row>
    <row r="203" spans="2:2" ht="15.75" x14ac:dyDescent="0.25">
      <c r="B203" s="4"/>
    </row>
    <row r="204" spans="2:2" ht="15.75" x14ac:dyDescent="0.25">
      <c r="B204" s="4"/>
    </row>
    <row r="205" spans="2:2" ht="15.75" x14ac:dyDescent="0.25">
      <c r="B205" s="4"/>
    </row>
    <row r="206" spans="2:2" ht="15.75" x14ac:dyDescent="0.25">
      <c r="B206" s="4"/>
    </row>
    <row r="207" spans="2:2" ht="15.75" x14ac:dyDescent="0.25">
      <c r="B207" s="4"/>
    </row>
    <row r="208" spans="2:2" ht="15.75" x14ac:dyDescent="0.25">
      <c r="B208" s="4"/>
    </row>
    <row r="209" spans="2:2" ht="15.75" x14ac:dyDescent="0.25">
      <c r="B209" s="4"/>
    </row>
    <row r="210" spans="2:2" ht="15.75" x14ac:dyDescent="0.25">
      <c r="B210" s="4"/>
    </row>
    <row r="211" spans="2:2" ht="15.75" x14ac:dyDescent="0.25">
      <c r="B211" s="4"/>
    </row>
    <row r="212" spans="2:2" ht="15.75" x14ac:dyDescent="0.25">
      <c r="B212" s="4"/>
    </row>
    <row r="213" spans="2:2" ht="15.75" x14ac:dyDescent="0.25">
      <c r="B213" s="4"/>
    </row>
    <row r="214" spans="2:2" ht="15.75" x14ac:dyDescent="0.25">
      <c r="B214" s="4"/>
    </row>
    <row r="215" spans="2:2" ht="15.75" x14ac:dyDescent="0.25">
      <c r="B215" s="4"/>
    </row>
    <row r="216" spans="2:2" ht="15.75" x14ac:dyDescent="0.25">
      <c r="B216" s="4"/>
    </row>
    <row r="217" spans="2:2" ht="15.75" x14ac:dyDescent="0.25">
      <c r="B217" s="4"/>
    </row>
    <row r="218" spans="2:2" ht="15.75" x14ac:dyDescent="0.25">
      <c r="B218" s="4"/>
    </row>
    <row r="219" spans="2:2" ht="15.75" x14ac:dyDescent="0.25">
      <c r="B219" s="4"/>
    </row>
    <row r="220" spans="2:2" ht="15.75" x14ac:dyDescent="0.25">
      <c r="B220" s="4"/>
    </row>
    <row r="221" spans="2:2" ht="15.75" x14ac:dyDescent="0.25">
      <c r="B221" s="4"/>
    </row>
    <row r="222" spans="2:2" ht="15.75" x14ac:dyDescent="0.25">
      <c r="B222" s="4"/>
    </row>
    <row r="223" spans="2:2" ht="15.75" x14ac:dyDescent="0.25">
      <c r="B223" s="4"/>
    </row>
    <row r="224" spans="2:2" ht="15.75" x14ac:dyDescent="0.25">
      <c r="B224" s="4"/>
    </row>
    <row r="225" spans="2:2" ht="15.75" x14ac:dyDescent="0.25">
      <c r="B225" s="4"/>
    </row>
    <row r="226" spans="2:2" ht="15.75" x14ac:dyDescent="0.25">
      <c r="B226" s="4"/>
    </row>
    <row r="227" spans="2:2" ht="15.75" x14ac:dyDescent="0.25">
      <c r="B227" s="4"/>
    </row>
    <row r="228" spans="2:2" ht="15.75" x14ac:dyDescent="0.25">
      <c r="B228" s="4"/>
    </row>
    <row r="229" spans="2:2" ht="15.75" x14ac:dyDescent="0.25">
      <c r="B229" s="4"/>
    </row>
    <row r="230" spans="2:2" ht="15.75" x14ac:dyDescent="0.25">
      <c r="B230" s="4"/>
    </row>
    <row r="231" spans="2:2" ht="15.75" x14ac:dyDescent="0.25">
      <c r="B231" s="4"/>
    </row>
    <row r="232" spans="2:2" ht="15.75" x14ac:dyDescent="0.25">
      <c r="B232" s="4"/>
    </row>
    <row r="233" spans="2:2" ht="15.75" x14ac:dyDescent="0.25">
      <c r="B233" s="4"/>
    </row>
    <row r="234" spans="2:2" ht="15.75" x14ac:dyDescent="0.25">
      <c r="B234" s="4"/>
    </row>
    <row r="235" spans="2:2" ht="15.75" x14ac:dyDescent="0.25">
      <c r="B235" s="4"/>
    </row>
    <row r="236" spans="2:2" ht="15.75" x14ac:dyDescent="0.25">
      <c r="B236" s="4"/>
    </row>
    <row r="237" spans="2:2" ht="15.75" x14ac:dyDescent="0.25">
      <c r="B237" s="4"/>
    </row>
    <row r="238" spans="2:2" ht="15.75" x14ac:dyDescent="0.25">
      <c r="B238" s="4"/>
    </row>
    <row r="239" spans="2:2" ht="15.75" x14ac:dyDescent="0.25">
      <c r="B239" s="4"/>
    </row>
    <row r="240" spans="2:2" ht="15.75" x14ac:dyDescent="0.25">
      <c r="B240" s="4"/>
    </row>
    <row r="241" spans="2:2" ht="15.75" x14ac:dyDescent="0.25">
      <c r="B241" s="4"/>
    </row>
    <row r="242" spans="2:2" ht="15.75" x14ac:dyDescent="0.25">
      <c r="B242" s="4"/>
    </row>
    <row r="243" spans="2:2" ht="15.75" x14ac:dyDescent="0.25">
      <c r="B243" s="4"/>
    </row>
    <row r="244" spans="2:2" ht="15.75" x14ac:dyDescent="0.25">
      <c r="B244" s="4"/>
    </row>
    <row r="245" spans="2:2" ht="15.75" x14ac:dyDescent="0.25">
      <c r="B245" s="4"/>
    </row>
    <row r="246" spans="2:2" ht="15.75" x14ac:dyDescent="0.25">
      <c r="B246" s="4"/>
    </row>
    <row r="247" spans="2:2" ht="15.75" x14ac:dyDescent="0.25">
      <c r="B247" s="4"/>
    </row>
    <row r="248" spans="2:2" ht="15.75" x14ac:dyDescent="0.25">
      <c r="B248" s="4"/>
    </row>
    <row r="249" spans="2:2" ht="15.75" x14ac:dyDescent="0.25">
      <c r="B249" s="4"/>
    </row>
    <row r="250" spans="2:2" ht="15.75" x14ac:dyDescent="0.25">
      <c r="B250" s="4"/>
    </row>
    <row r="251" spans="2:2" ht="15.75" x14ac:dyDescent="0.25">
      <c r="B251" s="4"/>
    </row>
    <row r="252" spans="2:2" ht="15.75" x14ac:dyDescent="0.25">
      <c r="B252" s="4"/>
    </row>
    <row r="253" spans="2:2" ht="15.75" x14ac:dyDescent="0.25">
      <c r="B253" s="4"/>
    </row>
    <row r="254" spans="2:2" ht="15.75" x14ac:dyDescent="0.25">
      <c r="B254" s="4"/>
    </row>
    <row r="255" spans="2:2" ht="15.75" x14ac:dyDescent="0.25">
      <c r="B255" s="4"/>
    </row>
    <row r="256" spans="2:2" ht="15.75" x14ac:dyDescent="0.25">
      <c r="B256" s="4"/>
    </row>
    <row r="257" spans="2:2" ht="15.75" x14ac:dyDescent="0.25">
      <c r="B257" s="4"/>
    </row>
    <row r="258" spans="2:2" ht="15.75" x14ac:dyDescent="0.25">
      <c r="B258" s="4"/>
    </row>
    <row r="259" spans="2:2" ht="15.75" x14ac:dyDescent="0.25">
      <c r="B259" s="4"/>
    </row>
    <row r="260" spans="2:2" ht="15.75" x14ac:dyDescent="0.25">
      <c r="B260" s="4"/>
    </row>
    <row r="261" spans="2:2" ht="15.75" x14ac:dyDescent="0.25">
      <c r="B261" s="4"/>
    </row>
    <row r="262" spans="2:2" ht="15.75" x14ac:dyDescent="0.25">
      <c r="B262" s="4"/>
    </row>
    <row r="263" spans="2:2" ht="15.75" x14ac:dyDescent="0.25">
      <c r="B263" s="4"/>
    </row>
    <row r="264" spans="2:2" ht="15.75" x14ac:dyDescent="0.25">
      <c r="B264" s="4"/>
    </row>
    <row r="265" spans="2:2" ht="15.75" x14ac:dyDescent="0.25">
      <c r="B265" s="4"/>
    </row>
    <row r="266" spans="2:2" ht="15.75" x14ac:dyDescent="0.25">
      <c r="B266" s="4"/>
    </row>
    <row r="267" spans="2:2" ht="15.75" x14ac:dyDescent="0.25">
      <c r="B267" s="4"/>
    </row>
    <row r="268" spans="2:2" ht="15.75" x14ac:dyDescent="0.25">
      <c r="B268" s="4"/>
    </row>
    <row r="269" spans="2:2" ht="15.75" x14ac:dyDescent="0.25">
      <c r="B269" s="4"/>
    </row>
    <row r="270" spans="2:2" ht="15.75" x14ac:dyDescent="0.25">
      <c r="B270" s="4"/>
    </row>
    <row r="271" spans="2:2" ht="15.75" x14ac:dyDescent="0.25">
      <c r="B271" s="4"/>
    </row>
    <row r="272" spans="2:2" ht="15.75" x14ac:dyDescent="0.25">
      <c r="B272" s="4"/>
    </row>
    <row r="273" spans="2:2" ht="15.75" x14ac:dyDescent="0.25">
      <c r="B273" s="4"/>
    </row>
    <row r="274" spans="2:2" ht="15.75" x14ac:dyDescent="0.25">
      <c r="B274" s="4"/>
    </row>
    <row r="275" spans="2:2" ht="15.75" x14ac:dyDescent="0.25">
      <c r="B275" s="4"/>
    </row>
    <row r="276" spans="2:2" ht="15.75" x14ac:dyDescent="0.25">
      <c r="B276" s="4"/>
    </row>
    <row r="277" spans="2:2" ht="15.75" x14ac:dyDescent="0.25">
      <c r="B277" s="4"/>
    </row>
    <row r="278" spans="2:2" ht="15.75" x14ac:dyDescent="0.25">
      <c r="B278" s="4"/>
    </row>
    <row r="279" spans="2:2" ht="15.75" x14ac:dyDescent="0.25">
      <c r="B279" s="4"/>
    </row>
    <row r="280" spans="2:2" ht="15.75" x14ac:dyDescent="0.25">
      <c r="B280" s="4"/>
    </row>
    <row r="281" spans="2:2" ht="15.75" x14ac:dyDescent="0.25">
      <c r="B281" s="4"/>
    </row>
    <row r="282" spans="2:2" ht="15.75" x14ac:dyDescent="0.25">
      <c r="B282" s="4"/>
    </row>
    <row r="283" spans="2:2" ht="15.75" x14ac:dyDescent="0.25">
      <c r="B283" s="4"/>
    </row>
    <row r="284" spans="2:2" ht="15.75" x14ac:dyDescent="0.25">
      <c r="B284" s="4"/>
    </row>
    <row r="285" spans="2:2" ht="15.75" x14ac:dyDescent="0.25">
      <c r="B285" s="4"/>
    </row>
    <row r="286" spans="2:2" ht="15.75" x14ac:dyDescent="0.25">
      <c r="B286" s="4"/>
    </row>
    <row r="287" spans="2:2" ht="15.75" x14ac:dyDescent="0.25">
      <c r="B287" s="4"/>
    </row>
    <row r="288" spans="2:2" ht="15.75" x14ac:dyDescent="0.25">
      <c r="B288" s="4"/>
    </row>
    <row r="289" spans="2:2" ht="15.75" x14ac:dyDescent="0.25">
      <c r="B289" s="4"/>
    </row>
    <row r="290" spans="2:2" ht="15.75" x14ac:dyDescent="0.25">
      <c r="B290" s="4"/>
    </row>
    <row r="291" spans="2:2" ht="15.75" x14ac:dyDescent="0.25">
      <c r="B291" s="4"/>
    </row>
    <row r="292" spans="2:2" ht="15.75" x14ac:dyDescent="0.25">
      <c r="B292" s="4"/>
    </row>
    <row r="293" spans="2:2" ht="15.75" x14ac:dyDescent="0.25">
      <c r="B293" s="4"/>
    </row>
    <row r="294" spans="2:2" ht="15.75" x14ac:dyDescent="0.25">
      <c r="B294" s="4"/>
    </row>
    <row r="295" spans="2:2" ht="15.75" x14ac:dyDescent="0.25">
      <c r="B295" s="4"/>
    </row>
    <row r="296" spans="2:2" ht="15.75" x14ac:dyDescent="0.25">
      <c r="B296" s="4"/>
    </row>
    <row r="297" spans="2:2" ht="15.75" x14ac:dyDescent="0.25">
      <c r="B297" s="4"/>
    </row>
    <row r="298" spans="2:2" ht="15.75" x14ac:dyDescent="0.25">
      <c r="B298" s="4"/>
    </row>
    <row r="299" spans="2:2" ht="15.75" x14ac:dyDescent="0.25">
      <c r="B299" s="4"/>
    </row>
    <row r="300" spans="2:2" ht="15.75" x14ac:dyDescent="0.25">
      <c r="B300" s="4"/>
    </row>
    <row r="301" spans="2:2" ht="15.75" x14ac:dyDescent="0.25">
      <c r="B301" s="4"/>
    </row>
    <row r="302" spans="2:2" ht="15.75" x14ac:dyDescent="0.25">
      <c r="B302" s="4"/>
    </row>
    <row r="303" spans="2:2" ht="15.75" x14ac:dyDescent="0.25">
      <c r="B303" s="4"/>
    </row>
    <row r="304" spans="2:2" ht="15.75" x14ac:dyDescent="0.25">
      <c r="B304" s="4"/>
    </row>
    <row r="305" spans="2:2" ht="15.75" x14ac:dyDescent="0.25">
      <c r="B305" s="4"/>
    </row>
    <row r="306" spans="2:2" ht="15.75" x14ac:dyDescent="0.25">
      <c r="B306" s="4"/>
    </row>
    <row r="307" spans="2:2" ht="15.75" x14ac:dyDescent="0.25">
      <c r="B307" s="4"/>
    </row>
    <row r="308" spans="2:2" ht="15.75" x14ac:dyDescent="0.25">
      <c r="B308" s="4"/>
    </row>
    <row r="309" spans="2:2" ht="15.75" x14ac:dyDescent="0.25">
      <c r="B309" s="4"/>
    </row>
    <row r="310" spans="2:2" ht="15.75" x14ac:dyDescent="0.25">
      <c r="B310" s="4"/>
    </row>
    <row r="311" spans="2:2" ht="15.75" x14ac:dyDescent="0.25">
      <c r="B311" s="4"/>
    </row>
    <row r="312" spans="2:2" ht="15.75" x14ac:dyDescent="0.25">
      <c r="B312" s="4"/>
    </row>
    <row r="313" spans="2:2" ht="15.75" x14ac:dyDescent="0.25">
      <c r="B313" s="4"/>
    </row>
    <row r="314" spans="2:2" ht="15.75" x14ac:dyDescent="0.25">
      <c r="B314" s="4"/>
    </row>
    <row r="315" spans="2:2" ht="15.75" x14ac:dyDescent="0.25">
      <c r="B315" s="4"/>
    </row>
    <row r="316" spans="2:2" ht="15.75" x14ac:dyDescent="0.25">
      <c r="B316" s="4"/>
    </row>
    <row r="317" spans="2:2" ht="15.75" x14ac:dyDescent="0.25">
      <c r="B317" s="4"/>
    </row>
    <row r="318" spans="2:2" ht="15.75" x14ac:dyDescent="0.25">
      <c r="B318" s="4"/>
    </row>
    <row r="319" spans="2:2" ht="15.75" x14ac:dyDescent="0.25">
      <c r="B319" s="4"/>
    </row>
    <row r="320" spans="2:2" ht="15.75" x14ac:dyDescent="0.25">
      <c r="B320" s="4"/>
    </row>
    <row r="321" spans="2:2" ht="15.75" x14ac:dyDescent="0.25">
      <c r="B321" s="4"/>
    </row>
    <row r="322" spans="2:2" ht="15.75" x14ac:dyDescent="0.25">
      <c r="B322" s="4"/>
    </row>
    <row r="323" spans="2:2" ht="15.75" x14ac:dyDescent="0.25">
      <c r="B323" s="4"/>
    </row>
    <row r="324" spans="2:2" ht="15.75" x14ac:dyDescent="0.25">
      <c r="B324" s="4"/>
    </row>
    <row r="325" spans="2:2" ht="15.75" x14ac:dyDescent="0.25">
      <c r="B325" s="4"/>
    </row>
    <row r="326" spans="2:2" ht="15.75" x14ac:dyDescent="0.25">
      <c r="B326" s="4"/>
    </row>
    <row r="327" spans="2:2" ht="15.75" x14ac:dyDescent="0.25">
      <c r="B327" s="4"/>
    </row>
    <row r="328" spans="2:2" ht="15.75" x14ac:dyDescent="0.25">
      <c r="B328" s="4"/>
    </row>
    <row r="329" spans="2:2" ht="15.75" x14ac:dyDescent="0.25">
      <c r="B329" s="4"/>
    </row>
    <row r="330" spans="2:2" ht="15.75" x14ac:dyDescent="0.25">
      <c r="B330" s="4"/>
    </row>
    <row r="331" spans="2:2" ht="15.75" x14ac:dyDescent="0.25">
      <c r="B331" s="4"/>
    </row>
    <row r="332" spans="2:2" ht="15.75" x14ac:dyDescent="0.25">
      <c r="B332" s="4"/>
    </row>
    <row r="333" spans="2:2" ht="15.75" x14ac:dyDescent="0.25">
      <c r="B333" s="4"/>
    </row>
    <row r="334" spans="2:2" ht="15.75" x14ac:dyDescent="0.25">
      <c r="B334" s="4"/>
    </row>
    <row r="335" spans="2:2" ht="15.75" x14ac:dyDescent="0.25">
      <c r="B335" s="4"/>
    </row>
    <row r="336" spans="2:2" ht="15.75" x14ac:dyDescent="0.25">
      <c r="B336" s="4"/>
    </row>
    <row r="337" spans="2:2" ht="15.75" x14ac:dyDescent="0.25">
      <c r="B337" s="4"/>
    </row>
    <row r="338" spans="2:2" ht="15.75" x14ac:dyDescent="0.25">
      <c r="B338" s="4"/>
    </row>
    <row r="339" spans="2:2" ht="15.75" x14ac:dyDescent="0.25">
      <c r="B339" s="4"/>
    </row>
    <row r="340" spans="2:2" ht="15.75" x14ac:dyDescent="0.25">
      <c r="B340" s="4"/>
    </row>
    <row r="341" spans="2:2" ht="15.75" x14ac:dyDescent="0.25">
      <c r="B341" s="4"/>
    </row>
    <row r="342" spans="2:2" ht="15.75" x14ac:dyDescent="0.25">
      <c r="B342" s="4"/>
    </row>
    <row r="343" spans="2:2" ht="15.75" x14ac:dyDescent="0.25">
      <c r="B343" s="4"/>
    </row>
    <row r="344" spans="2:2" ht="15.75" x14ac:dyDescent="0.25">
      <c r="B344" s="4"/>
    </row>
    <row r="345" spans="2:2" ht="15.75" x14ac:dyDescent="0.25">
      <c r="B345" s="4"/>
    </row>
    <row r="346" spans="2:2" ht="15.75" x14ac:dyDescent="0.25">
      <c r="B346" s="4"/>
    </row>
    <row r="347" spans="2:2" ht="15.75" x14ac:dyDescent="0.25">
      <c r="B347" s="4"/>
    </row>
    <row r="348" spans="2:2" ht="15.75" x14ac:dyDescent="0.25">
      <c r="B348" s="4"/>
    </row>
    <row r="349" spans="2:2" ht="15.75" x14ac:dyDescent="0.25">
      <c r="B349" s="4"/>
    </row>
    <row r="350" spans="2:2" ht="15.75" x14ac:dyDescent="0.25">
      <c r="B350" s="4"/>
    </row>
    <row r="351" spans="2:2" ht="15.75" x14ac:dyDescent="0.25">
      <c r="B351" s="4"/>
    </row>
    <row r="352" spans="2:2" ht="15.75" x14ac:dyDescent="0.25">
      <c r="B352" s="4"/>
    </row>
    <row r="353" spans="2:2" ht="15.75" x14ac:dyDescent="0.25">
      <c r="B353" s="4"/>
    </row>
    <row r="354" spans="2:2" ht="15.75" x14ac:dyDescent="0.25">
      <c r="B354" s="4"/>
    </row>
    <row r="355" spans="2:2" ht="15.75" x14ac:dyDescent="0.25">
      <c r="B355" s="4"/>
    </row>
    <row r="356" spans="2:2" ht="15.75" x14ac:dyDescent="0.25">
      <c r="B356" s="4"/>
    </row>
    <row r="357" spans="2:2" ht="15.75" x14ac:dyDescent="0.25">
      <c r="B357" s="4"/>
    </row>
    <row r="358" spans="2:2" ht="15.75" x14ac:dyDescent="0.25">
      <c r="B358" s="4"/>
    </row>
    <row r="359" spans="2:2" ht="15.75" x14ac:dyDescent="0.25">
      <c r="B359" s="4"/>
    </row>
    <row r="360" spans="2:2" ht="15.75" x14ac:dyDescent="0.25">
      <c r="B360" s="4"/>
    </row>
    <row r="361" spans="2:2" ht="15.75" x14ac:dyDescent="0.25">
      <c r="B361" s="4"/>
    </row>
    <row r="362" spans="2:2" ht="15.75" x14ac:dyDescent="0.25">
      <c r="B362" s="4"/>
    </row>
    <row r="363" spans="2:2" ht="15.75" x14ac:dyDescent="0.25">
      <c r="B363" s="4"/>
    </row>
    <row r="364" spans="2:2" ht="15.75" x14ac:dyDescent="0.25">
      <c r="B364" s="4"/>
    </row>
    <row r="365" spans="2:2" ht="15.75" x14ac:dyDescent="0.25">
      <c r="B365" s="4"/>
    </row>
    <row r="366" spans="2:2" ht="15.75" x14ac:dyDescent="0.25">
      <c r="B366" s="4"/>
    </row>
    <row r="367" spans="2:2" ht="15.75" x14ac:dyDescent="0.25">
      <c r="B367" s="4"/>
    </row>
    <row r="368" spans="2:2" ht="15.75" x14ac:dyDescent="0.25">
      <c r="B368" s="4"/>
    </row>
    <row r="369" spans="2:2" ht="15.75" x14ac:dyDescent="0.25">
      <c r="B369" s="4"/>
    </row>
    <row r="370" spans="2:2" ht="15.75" x14ac:dyDescent="0.25">
      <c r="B370" s="4"/>
    </row>
    <row r="371" spans="2:2" ht="15.75" x14ac:dyDescent="0.25">
      <c r="B371" s="4"/>
    </row>
    <row r="372" spans="2:2" ht="15.75" x14ac:dyDescent="0.25">
      <c r="B372" s="4"/>
    </row>
    <row r="373" spans="2:2" ht="15.75" x14ac:dyDescent="0.25">
      <c r="B373" s="4"/>
    </row>
    <row r="374" spans="2:2" ht="15.75" x14ac:dyDescent="0.25">
      <c r="B374" s="4"/>
    </row>
    <row r="375" spans="2:2" ht="15.75" x14ac:dyDescent="0.25">
      <c r="B375" s="4"/>
    </row>
    <row r="376" spans="2:2" ht="15.75" x14ac:dyDescent="0.25">
      <c r="B376" s="4"/>
    </row>
    <row r="377" spans="2:2" ht="15.75" x14ac:dyDescent="0.25">
      <c r="B377" s="4"/>
    </row>
    <row r="378" spans="2:2" ht="15.75" x14ac:dyDescent="0.25">
      <c r="B378" s="4"/>
    </row>
    <row r="379" spans="2:2" ht="15.75" x14ac:dyDescent="0.25">
      <c r="B379" s="4"/>
    </row>
    <row r="380" spans="2:2" ht="15.75" x14ac:dyDescent="0.25">
      <c r="B380" s="4"/>
    </row>
    <row r="381" spans="2:2" ht="15.75" x14ac:dyDescent="0.25">
      <c r="B381" s="4"/>
    </row>
    <row r="382" spans="2:2" ht="15.75" x14ac:dyDescent="0.25">
      <c r="B382" s="4"/>
    </row>
    <row r="383" spans="2:2" ht="15.75" x14ac:dyDescent="0.25">
      <c r="B383" s="4"/>
    </row>
    <row r="384" spans="2:2" ht="15.75" x14ac:dyDescent="0.25">
      <c r="B384" s="4"/>
    </row>
    <row r="385" spans="2:2" ht="15.75" x14ac:dyDescent="0.25">
      <c r="B385" s="4"/>
    </row>
    <row r="386" spans="2:2" ht="15.75" x14ac:dyDescent="0.25">
      <c r="B386" s="4"/>
    </row>
    <row r="387" spans="2:2" ht="15.75" x14ac:dyDescent="0.25">
      <c r="B387" s="4"/>
    </row>
    <row r="388" spans="2:2" ht="15.75" x14ac:dyDescent="0.25">
      <c r="B388" s="4"/>
    </row>
    <row r="389" spans="2:2" ht="15.75" x14ac:dyDescent="0.25">
      <c r="B389" s="4"/>
    </row>
    <row r="390" spans="2:2" ht="15.75" x14ac:dyDescent="0.25">
      <c r="B390" s="4"/>
    </row>
    <row r="391" spans="2:2" ht="15.75" x14ac:dyDescent="0.25">
      <c r="B391" s="4"/>
    </row>
    <row r="392" spans="2:2" ht="15.75" x14ac:dyDescent="0.25">
      <c r="B392" s="4"/>
    </row>
    <row r="393" spans="2:2" ht="15.75" x14ac:dyDescent="0.25">
      <c r="B393" s="4"/>
    </row>
    <row r="394" spans="2:2" ht="15.75" x14ac:dyDescent="0.25">
      <c r="B394" s="4"/>
    </row>
    <row r="395" spans="2:2" ht="15.75" x14ac:dyDescent="0.25">
      <c r="B395" s="4"/>
    </row>
    <row r="396" spans="2:2" ht="15.75" x14ac:dyDescent="0.25">
      <c r="B396" s="4"/>
    </row>
    <row r="397" spans="2:2" ht="15.75" x14ac:dyDescent="0.25">
      <c r="B397" s="4"/>
    </row>
    <row r="398" spans="2:2" ht="15.75" x14ac:dyDescent="0.25">
      <c r="B398" s="4"/>
    </row>
    <row r="399" spans="2:2" ht="15.75" x14ac:dyDescent="0.25">
      <c r="B399" s="4"/>
    </row>
    <row r="400" spans="2:2" ht="15.75" x14ac:dyDescent="0.25">
      <c r="B400" s="4"/>
    </row>
    <row r="401" spans="2:2" ht="15.75" x14ac:dyDescent="0.25">
      <c r="B401" s="4"/>
    </row>
    <row r="402" spans="2:2" ht="15.75" x14ac:dyDescent="0.25">
      <c r="B402" s="4"/>
    </row>
    <row r="403" spans="2:2" ht="15.75" x14ac:dyDescent="0.25">
      <c r="B403" s="4"/>
    </row>
    <row r="404" spans="2:2" ht="15.75" x14ac:dyDescent="0.25">
      <c r="B404" s="4"/>
    </row>
    <row r="405" spans="2:2" ht="15.75" x14ac:dyDescent="0.25">
      <c r="B405" s="4"/>
    </row>
    <row r="406" spans="2:2" ht="15.75" x14ac:dyDescent="0.25">
      <c r="B406" s="4"/>
    </row>
    <row r="407" spans="2:2" ht="15.75" x14ac:dyDescent="0.25">
      <c r="B407" s="4"/>
    </row>
    <row r="408" spans="2:2" ht="15.75" x14ac:dyDescent="0.25">
      <c r="B408" s="4"/>
    </row>
    <row r="409" spans="2:2" ht="15.75" x14ac:dyDescent="0.25">
      <c r="B409" s="4"/>
    </row>
    <row r="410" spans="2:2" ht="15.75" x14ac:dyDescent="0.25">
      <c r="B410" s="4"/>
    </row>
    <row r="411" spans="2:2" ht="15.75" x14ac:dyDescent="0.25">
      <c r="B411" s="4"/>
    </row>
    <row r="412" spans="2:2" ht="15.75" x14ac:dyDescent="0.25">
      <c r="B412" s="4"/>
    </row>
    <row r="413" spans="2:2" ht="15.75" x14ac:dyDescent="0.25">
      <c r="B413" s="4"/>
    </row>
    <row r="414" spans="2:2" ht="15.75" x14ac:dyDescent="0.25">
      <c r="B414" s="4"/>
    </row>
    <row r="415" spans="2:2" ht="15.75" x14ac:dyDescent="0.25">
      <c r="B415" s="4"/>
    </row>
    <row r="416" spans="2:2" ht="15.75" x14ac:dyDescent="0.25">
      <c r="B416" s="4"/>
    </row>
    <row r="417" spans="2:2" ht="15.75" x14ac:dyDescent="0.25">
      <c r="B417" s="4"/>
    </row>
    <row r="418" spans="2:2" ht="15.75" x14ac:dyDescent="0.25">
      <c r="B418" s="4"/>
    </row>
    <row r="419" spans="2:2" ht="15.75" x14ac:dyDescent="0.25">
      <c r="B419" s="4"/>
    </row>
    <row r="420" spans="2:2" ht="15.75" x14ac:dyDescent="0.25">
      <c r="B420" s="4"/>
    </row>
    <row r="421" spans="2:2" ht="15.75" x14ac:dyDescent="0.25">
      <c r="B421" s="4"/>
    </row>
    <row r="422" spans="2:2" ht="15.75" x14ac:dyDescent="0.25">
      <c r="B422" s="4"/>
    </row>
    <row r="423" spans="2:2" ht="15.75" x14ac:dyDescent="0.25">
      <c r="B423" s="4"/>
    </row>
    <row r="424" spans="2:2" ht="15.75" x14ac:dyDescent="0.25">
      <c r="B424" s="4"/>
    </row>
    <row r="425" spans="2:2" ht="15.75" x14ac:dyDescent="0.25">
      <c r="B425" s="4"/>
    </row>
    <row r="426" spans="2:2" ht="15.75" x14ac:dyDescent="0.25">
      <c r="B426" s="4"/>
    </row>
    <row r="427" spans="2:2" ht="15.75" x14ac:dyDescent="0.25">
      <c r="B427" s="4"/>
    </row>
    <row r="428" spans="2:2" ht="15.75" x14ac:dyDescent="0.25">
      <c r="B428" s="4"/>
    </row>
    <row r="429" spans="2:2" ht="15.75" x14ac:dyDescent="0.25">
      <c r="B429" s="4"/>
    </row>
    <row r="430" spans="2:2" ht="15.75" x14ac:dyDescent="0.25">
      <c r="B430" s="4"/>
    </row>
    <row r="431" spans="2:2" ht="15.75" x14ac:dyDescent="0.25">
      <c r="B431" s="4"/>
    </row>
    <row r="432" spans="2:2" ht="15.75" x14ac:dyDescent="0.25">
      <c r="B432" s="4"/>
    </row>
    <row r="433" spans="2:2" ht="15.75" x14ac:dyDescent="0.25">
      <c r="B433" s="4"/>
    </row>
    <row r="434" spans="2:2" ht="15.75" x14ac:dyDescent="0.25">
      <c r="B434" s="4"/>
    </row>
    <row r="435" spans="2:2" ht="15.75" x14ac:dyDescent="0.25">
      <c r="B435" s="4"/>
    </row>
    <row r="436" spans="2:2" ht="15.75" x14ac:dyDescent="0.25">
      <c r="B436" s="4"/>
    </row>
    <row r="437" spans="2:2" ht="15.75" x14ac:dyDescent="0.25">
      <c r="B437" s="4"/>
    </row>
    <row r="438" spans="2:2" ht="15.75" x14ac:dyDescent="0.25">
      <c r="B438" s="4"/>
    </row>
    <row r="439" spans="2:2" ht="15.75" x14ac:dyDescent="0.25">
      <c r="B439" s="4"/>
    </row>
    <row r="440" spans="2:2" ht="15.75" x14ac:dyDescent="0.25">
      <c r="B440" s="4"/>
    </row>
    <row r="441" spans="2:2" ht="15.75" x14ac:dyDescent="0.25">
      <c r="B441" s="4"/>
    </row>
    <row r="442" spans="2:2" ht="15.75" x14ac:dyDescent="0.25">
      <c r="B442" s="4"/>
    </row>
    <row r="443" spans="2:2" ht="15.75" x14ac:dyDescent="0.25">
      <c r="B443" s="4"/>
    </row>
    <row r="444" spans="2:2" ht="15.75" x14ac:dyDescent="0.25">
      <c r="B444" s="4"/>
    </row>
    <row r="445" spans="2:2" ht="15.75" x14ac:dyDescent="0.25">
      <c r="B445" s="4"/>
    </row>
    <row r="446" spans="2:2" ht="15.75" x14ac:dyDescent="0.25">
      <c r="B446" s="4"/>
    </row>
    <row r="447" spans="2:2" ht="15.75" x14ac:dyDescent="0.25">
      <c r="B447" s="4"/>
    </row>
    <row r="448" spans="2:2" ht="15.75" x14ac:dyDescent="0.25">
      <c r="B448" s="4"/>
    </row>
    <row r="449" spans="2:2" ht="15.75" x14ac:dyDescent="0.25">
      <c r="B449" s="4"/>
    </row>
    <row r="450" spans="2:2" ht="15.75" x14ac:dyDescent="0.25">
      <c r="B450" s="4"/>
    </row>
    <row r="451" spans="2:2" ht="15.75" x14ac:dyDescent="0.25">
      <c r="B451" s="4"/>
    </row>
    <row r="452" spans="2:2" ht="15.75" x14ac:dyDescent="0.25">
      <c r="B452" s="4"/>
    </row>
    <row r="453" spans="2:2" ht="15.75" x14ac:dyDescent="0.25">
      <c r="B453" s="4"/>
    </row>
    <row r="454" spans="2:2" ht="15.75" x14ac:dyDescent="0.25">
      <c r="B454" s="4"/>
    </row>
    <row r="455" spans="2:2" ht="15.75" x14ac:dyDescent="0.25">
      <c r="B455" s="4"/>
    </row>
    <row r="456" spans="2:2" ht="15.75" x14ac:dyDescent="0.25">
      <c r="B456" s="4"/>
    </row>
    <row r="457" spans="2:2" ht="15.75" x14ac:dyDescent="0.25">
      <c r="B457" s="4"/>
    </row>
    <row r="458" spans="2:2" ht="15.75" x14ac:dyDescent="0.25">
      <c r="B458" s="4"/>
    </row>
    <row r="459" spans="2:2" ht="15.75" x14ac:dyDescent="0.25">
      <c r="B459" s="4"/>
    </row>
    <row r="460" spans="2:2" ht="15.75" x14ac:dyDescent="0.25">
      <c r="B460" s="4"/>
    </row>
    <row r="461" spans="2:2" ht="15.75" x14ac:dyDescent="0.25">
      <c r="B461" s="4"/>
    </row>
    <row r="462" spans="2:2" ht="15.75" x14ac:dyDescent="0.25">
      <c r="B462" s="4"/>
    </row>
    <row r="463" spans="2:2" ht="15.75" x14ac:dyDescent="0.25">
      <c r="B463" s="4"/>
    </row>
    <row r="464" spans="2:2" ht="15.75" x14ac:dyDescent="0.25">
      <c r="B464" s="4"/>
    </row>
    <row r="465" spans="2:2" ht="15.75" x14ac:dyDescent="0.25">
      <c r="B465" s="4"/>
    </row>
    <row r="466" spans="2:2" ht="15.75" x14ac:dyDescent="0.25">
      <c r="B466" s="4"/>
    </row>
    <row r="467" spans="2:2" ht="15.75" x14ac:dyDescent="0.25">
      <c r="B467" s="4"/>
    </row>
    <row r="468" spans="2:2" ht="15.75" x14ac:dyDescent="0.25">
      <c r="B468" s="4"/>
    </row>
    <row r="469" spans="2:2" ht="15.75" x14ac:dyDescent="0.25">
      <c r="B469" s="4"/>
    </row>
    <row r="470" spans="2:2" ht="15.75" x14ac:dyDescent="0.25">
      <c r="B470" s="4"/>
    </row>
    <row r="471" spans="2:2" ht="15.75" x14ac:dyDescent="0.25">
      <c r="B471" s="4"/>
    </row>
    <row r="472" spans="2:2" ht="15.75" x14ac:dyDescent="0.25">
      <c r="B472" s="4"/>
    </row>
    <row r="473" spans="2:2" ht="15.75" x14ac:dyDescent="0.25">
      <c r="B473" s="4"/>
    </row>
    <row r="474" spans="2:2" ht="15.75" x14ac:dyDescent="0.25">
      <c r="B474" s="4"/>
    </row>
    <row r="475" spans="2:2" ht="15.75" x14ac:dyDescent="0.25">
      <c r="B475" s="4"/>
    </row>
    <row r="476" spans="2:2" ht="15.75" x14ac:dyDescent="0.25">
      <c r="B476" s="4"/>
    </row>
    <row r="477" spans="2:2" ht="15.75" x14ac:dyDescent="0.25">
      <c r="B477" s="4"/>
    </row>
    <row r="478" spans="2:2" ht="15.75" x14ac:dyDescent="0.25">
      <c r="B478" s="4"/>
    </row>
    <row r="479" spans="2:2" ht="15.75" x14ac:dyDescent="0.25">
      <c r="B479" s="4"/>
    </row>
    <row r="480" spans="2:2" ht="15.75" x14ac:dyDescent="0.25">
      <c r="B480" s="4"/>
    </row>
    <row r="481" spans="2:2" ht="15.75" x14ac:dyDescent="0.25">
      <c r="B481" s="4"/>
    </row>
    <row r="482" spans="2:2" ht="15.75" x14ac:dyDescent="0.25">
      <c r="B482" s="4"/>
    </row>
    <row r="483" spans="2:2" ht="15.75" x14ac:dyDescent="0.25">
      <c r="B483" s="4"/>
    </row>
    <row r="484" spans="2:2" ht="15.75" x14ac:dyDescent="0.25">
      <c r="B484" s="4"/>
    </row>
    <row r="485" spans="2:2" ht="15.75" x14ac:dyDescent="0.25">
      <c r="B485" s="4"/>
    </row>
    <row r="486" spans="2:2" ht="15.75" x14ac:dyDescent="0.25">
      <c r="B486" s="4"/>
    </row>
    <row r="487" spans="2:2" ht="15.75" x14ac:dyDescent="0.25">
      <c r="B487" s="4"/>
    </row>
    <row r="488" spans="2:2" ht="15.75" x14ac:dyDescent="0.25">
      <c r="B488" s="4"/>
    </row>
    <row r="489" spans="2:2" ht="15.75" x14ac:dyDescent="0.25">
      <c r="B489" s="4"/>
    </row>
    <row r="490" spans="2:2" ht="15.75" x14ac:dyDescent="0.25">
      <c r="B490" s="4"/>
    </row>
    <row r="491" spans="2:2" ht="15.75" x14ac:dyDescent="0.25">
      <c r="B491" s="4"/>
    </row>
    <row r="492" spans="2:2" ht="15.75" x14ac:dyDescent="0.25">
      <c r="B492" s="4"/>
    </row>
    <row r="493" spans="2:2" ht="15.75" x14ac:dyDescent="0.25">
      <c r="B493" s="4"/>
    </row>
    <row r="494" spans="2:2" ht="15.75" x14ac:dyDescent="0.25">
      <c r="B494" s="4"/>
    </row>
    <row r="495" spans="2:2" ht="15.75" x14ac:dyDescent="0.25">
      <c r="B495" s="4"/>
    </row>
    <row r="496" spans="2:2" ht="15.75" x14ac:dyDescent="0.25">
      <c r="B496" s="4"/>
    </row>
    <row r="497" spans="2:2" ht="15.75" x14ac:dyDescent="0.25">
      <c r="B497" s="4"/>
    </row>
    <row r="498" spans="2:2" ht="15.75" x14ac:dyDescent="0.25">
      <c r="B498" s="4"/>
    </row>
    <row r="499" spans="2:2" ht="15.75" x14ac:dyDescent="0.25">
      <c r="B499" s="4"/>
    </row>
    <row r="500" spans="2:2" ht="15.75" x14ac:dyDescent="0.25">
      <c r="B500" s="4"/>
    </row>
    <row r="501" spans="2:2" ht="15.75" x14ac:dyDescent="0.25">
      <c r="B501" s="4"/>
    </row>
    <row r="502" spans="2:2" ht="15.75" x14ac:dyDescent="0.25">
      <c r="B502" s="4"/>
    </row>
    <row r="503" spans="2:2" ht="15.75" x14ac:dyDescent="0.25">
      <c r="B503" s="4"/>
    </row>
    <row r="504" spans="2:2" ht="15.75" x14ac:dyDescent="0.25">
      <c r="B504" s="4"/>
    </row>
    <row r="505" spans="2:2" ht="15.75" x14ac:dyDescent="0.25">
      <c r="B505" s="4"/>
    </row>
    <row r="506" spans="2:2" ht="15.75" x14ac:dyDescent="0.25">
      <c r="B506" s="4"/>
    </row>
    <row r="507" spans="2:2" ht="15.75" x14ac:dyDescent="0.25">
      <c r="B507" s="4"/>
    </row>
    <row r="508" spans="2:2" ht="15.75" x14ac:dyDescent="0.25">
      <c r="B508" s="4"/>
    </row>
    <row r="509" spans="2:2" ht="15.75" x14ac:dyDescent="0.25">
      <c r="B509" s="4"/>
    </row>
    <row r="510" spans="2:2" ht="15.75" x14ac:dyDescent="0.25">
      <c r="B510" s="4"/>
    </row>
    <row r="511" spans="2:2" ht="15.75" x14ac:dyDescent="0.25">
      <c r="B511" s="4"/>
    </row>
    <row r="512" spans="2:2" ht="15.75" x14ac:dyDescent="0.25">
      <c r="B512" s="4"/>
    </row>
    <row r="513" spans="2:2" ht="15.75" x14ac:dyDescent="0.25">
      <c r="B513" s="4"/>
    </row>
    <row r="514" spans="2:2" ht="15.75" x14ac:dyDescent="0.25">
      <c r="B514" s="4"/>
    </row>
    <row r="515" spans="2:2" ht="15.75" x14ac:dyDescent="0.25">
      <c r="B515" s="4"/>
    </row>
    <row r="516" spans="2:2" ht="15.75" x14ac:dyDescent="0.25">
      <c r="B516" s="4"/>
    </row>
    <row r="517" spans="2:2" ht="15.75" x14ac:dyDescent="0.25">
      <c r="B517" s="4"/>
    </row>
    <row r="518" spans="2:2" ht="15.75" x14ac:dyDescent="0.25">
      <c r="B518" s="4"/>
    </row>
    <row r="519" spans="2:2" ht="15.75" x14ac:dyDescent="0.25">
      <c r="B519" s="4"/>
    </row>
    <row r="520" spans="2:2" ht="15.75" x14ac:dyDescent="0.25">
      <c r="B520" s="4"/>
    </row>
    <row r="521" spans="2:2" ht="15.75" x14ac:dyDescent="0.25">
      <c r="B521" s="4"/>
    </row>
    <row r="522" spans="2:2" ht="15.75" x14ac:dyDescent="0.25">
      <c r="B522" s="4"/>
    </row>
    <row r="523" spans="2:2" ht="15.75" x14ac:dyDescent="0.25">
      <c r="B523" s="4"/>
    </row>
    <row r="524" spans="2:2" ht="15.75" x14ac:dyDescent="0.25">
      <c r="B524" s="4"/>
    </row>
    <row r="525" spans="2:2" ht="15.75" x14ac:dyDescent="0.25">
      <c r="B525" s="4"/>
    </row>
    <row r="526" spans="2:2" ht="15.75" x14ac:dyDescent="0.25">
      <c r="B526" s="4"/>
    </row>
    <row r="527" spans="2:2" ht="15.75" x14ac:dyDescent="0.25">
      <c r="B527" s="4"/>
    </row>
    <row r="528" spans="2:2" ht="15.75" x14ac:dyDescent="0.25">
      <c r="B528" s="4"/>
    </row>
    <row r="529" spans="2:2" ht="15.75" x14ac:dyDescent="0.25">
      <c r="B529" s="4"/>
    </row>
    <row r="530" spans="2:2" ht="15.75" x14ac:dyDescent="0.25">
      <c r="B530" s="4"/>
    </row>
    <row r="531" spans="2:2" ht="15.75" x14ac:dyDescent="0.25">
      <c r="B531" s="4"/>
    </row>
    <row r="532" spans="2:2" ht="15.75" x14ac:dyDescent="0.25">
      <c r="B532" s="4"/>
    </row>
    <row r="533" spans="2:2" ht="15.75" x14ac:dyDescent="0.25">
      <c r="B533" s="4"/>
    </row>
    <row r="534" spans="2:2" ht="15.75" x14ac:dyDescent="0.25">
      <c r="B534" s="4"/>
    </row>
    <row r="535" spans="2:2" ht="15.75" x14ac:dyDescent="0.25">
      <c r="B535" s="4"/>
    </row>
    <row r="536" spans="2:2" ht="15.75" x14ac:dyDescent="0.25">
      <c r="B536" s="4"/>
    </row>
    <row r="537" spans="2:2" ht="15.75" x14ac:dyDescent="0.25">
      <c r="B537" s="4"/>
    </row>
    <row r="538" spans="2:2" ht="15.75" x14ac:dyDescent="0.25">
      <c r="B538" s="4"/>
    </row>
    <row r="539" spans="2:2" ht="15.75" x14ac:dyDescent="0.25">
      <c r="B539" s="4"/>
    </row>
    <row r="540" spans="2:2" ht="15.75" x14ac:dyDescent="0.25">
      <c r="B540" s="4"/>
    </row>
    <row r="541" spans="2:2" ht="15.75" x14ac:dyDescent="0.25">
      <c r="B541" s="4"/>
    </row>
    <row r="542" spans="2:2" ht="15.75" x14ac:dyDescent="0.25">
      <c r="B542" s="4"/>
    </row>
    <row r="543" spans="2:2" ht="15.75" x14ac:dyDescent="0.25">
      <c r="B543" s="4"/>
    </row>
    <row r="544" spans="2:2" ht="15.75" x14ac:dyDescent="0.25">
      <c r="B544" s="4"/>
    </row>
    <row r="545" spans="2:2" ht="15.75" x14ac:dyDescent="0.25">
      <c r="B545" s="4"/>
    </row>
    <row r="546" spans="2:2" ht="15.75" x14ac:dyDescent="0.25">
      <c r="B546" s="4"/>
    </row>
    <row r="547" spans="2:2" ht="15.75" x14ac:dyDescent="0.25">
      <c r="B547" s="4"/>
    </row>
    <row r="548" spans="2:2" ht="15.75" x14ac:dyDescent="0.25">
      <c r="B548" s="4"/>
    </row>
    <row r="549" spans="2:2" ht="15.75" x14ac:dyDescent="0.25">
      <c r="B549" s="4"/>
    </row>
    <row r="550" spans="2:2" ht="15.75" x14ac:dyDescent="0.25">
      <c r="B550" s="4"/>
    </row>
    <row r="551" spans="2:2" ht="15.75" x14ac:dyDescent="0.25">
      <c r="B551" s="4"/>
    </row>
    <row r="552" spans="2:2" ht="15.75" x14ac:dyDescent="0.25">
      <c r="B552" s="4"/>
    </row>
    <row r="553" spans="2:2" ht="15.75" x14ac:dyDescent="0.25">
      <c r="B553" s="4"/>
    </row>
    <row r="554" spans="2:2" ht="15.75" x14ac:dyDescent="0.25">
      <c r="B554" s="4"/>
    </row>
    <row r="555" spans="2:2" ht="15.75" x14ac:dyDescent="0.25">
      <c r="B555" s="4"/>
    </row>
    <row r="556" spans="2:2" ht="15.75" x14ac:dyDescent="0.25">
      <c r="B556" s="4"/>
    </row>
    <row r="557" spans="2:2" ht="15.75" x14ac:dyDescent="0.25">
      <c r="B557" s="4"/>
    </row>
    <row r="558" spans="2:2" ht="15.75" x14ac:dyDescent="0.25">
      <c r="B558" s="4"/>
    </row>
    <row r="559" spans="2:2" ht="15.75" x14ac:dyDescent="0.25">
      <c r="B559" s="4"/>
    </row>
    <row r="560" spans="2:2" ht="15.75" x14ac:dyDescent="0.25">
      <c r="B560" s="4"/>
    </row>
    <row r="561" spans="2:2" ht="15.75" x14ac:dyDescent="0.25">
      <c r="B561" s="4"/>
    </row>
    <row r="562" spans="2:2" ht="15.75" x14ac:dyDescent="0.25">
      <c r="B562" s="4"/>
    </row>
    <row r="563" spans="2:2" ht="15.75" x14ac:dyDescent="0.25">
      <c r="B563" s="4"/>
    </row>
    <row r="564" spans="2:2" ht="15.75" x14ac:dyDescent="0.25">
      <c r="B564" s="4"/>
    </row>
    <row r="565" spans="2:2" ht="15.75" x14ac:dyDescent="0.25">
      <c r="B565" s="4"/>
    </row>
    <row r="566" spans="2:2" ht="15.75" x14ac:dyDescent="0.25">
      <c r="B566" s="4"/>
    </row>
    <row r="567" spans="2:2" ht="15.75" x14ac:dyDescent="0.25">
      <c r="B567" s="4"/>
    </row>
    <row r="568" spans="2:2" ht="15.75" x14ac:dyDescent="0.25">
      <c r="B568" s="4"/>
    </row>
    <row r="569" spans="2:2" ht="15.75" x14ac:dyDescent="0.25">
      <c r="B569" s="4"/>
    </row>
    <row r="570" spans="2:2" ht="15.75" x14ac:dyDescent="0.25">
      <c r="B570" s="4"/>
    </row>
    <row r="571" spans="2:2" ht="15.75" x14ac:dyDescent="0.25">
      <c r="B571" s="4"/>
    </row>
    <row r="572" spans="2:2" ht="15.75" x14ac:dyDescent="0.25">
      <c r="B572" s="4"/>
    </row>
    <row r="573" spans="2:2" ht="15.75" x14ac:dyDescent="0.25">
      <c r="B573" s="4"/>
    </row>
    <row r="574" spans="2:2" ht="15.75" x14ac:dyDescent="0.25">
      <c r="B574" s="4"/>
    </row>
    <row r="575" spans="2:2" ht="15.75" x14ac:dyDescent="0.25">
      <c r="B575" s="4"/>
    </row>
    <row r="576" spans="2:2" ht="15.75" x14ac:dyDescent="0.25">
      <c r="B576" s="4"/>
    </row>
    <row r="577" spans="2:2" ht="15.75" x14ac:dyDescent="0.25">
      <c r="B577" s="4"/>
    </row>
    <row r="578" spans="2:2" ht="15.75" x14ac:dyDescent="0.25">
      <c r="B578" s="4"/>
    </row>
    <row r="579" spans="2:2" ht="15.75" x14ac:dyDescent="0.25">
      <c r="B579" s="4"/>
    </row>
    <row r="580" spans="2:2" ht="15.75" x14ac:dyDescent="0.25">
      <c r="B580" s="4"/>
    </row>
    <row r="581" spans="2:2" ht="15.75" x14ac:dyDescent="0.25">
      <c r="B581" s="4"/>
    </row>
    <row r="582" spans="2:2" ht="15.75" x14ac:dyDescent="0.25">
      <c r="B582" s="4"/>
    </row>
    <row r="583" spans="2:2" ht="15.75" x14ac:dyDescent="0.25">
      <c r="B583" s="4"/>
    </row>
    <row r="584" spans="2:2" ht="15.75" x14ac:dyDescent="0.25">
      <c r="B584" s="4"/>
    </row>
    <row r="585" spans="2:2" ht="15.75" x14ac:dyDescent="0.25">
      <c r="B585" s="4"/>
    </row>
    <row r="586" spans="2:2" ht="15.75" x14ac:dyDescent="0.25">
      <c r="B586" s="4"/>
    </row>
    <row r="587" spans="2:2" ht="15.75" x14ac:dyDescent="0.25">
      <c r="B587" s="4"/>
    </row>
    <row r="588" spans="2:2" ht="15.75" x14ac:dyDescent="0.25">
      <c r="B588" s="4"/>
    </row>
    <row r="589" spans="2:2" ht="15.75" x14ac:dyDescent="0.25">
      <c r="B589" s="4"/>
    </row>
    <row r="590" spans="2:2" ht="15.75" x14ac:dyDescent="0.25">
      <c r="B590" s="4"/>
    </row>
    <row r="591" spans="2:2" ht="15.75" x14ac:dyDescent="0.25">
      <c r="B591" s="4"/>
    </row>
    <row r="592" spans="2:2" ht="15.75" x14ac:dyDescent="0.25">
      <c r="B592" s="4"/>
    </row>
    <row r="593" spans="2:2" ht="15.75" x14ac:dyDescent="0.25">
      <c r="B593" s="4"/>
    </row>
    <row r="594" spans="2:2" ht="15.75" x14ac:dyDescent="0.25">
      <c r="B594" s="4"/>
    </row>
    <row r="595" spans="2:2" ht="15.75" x14ac:dyDescent="0.25">
      <c r="B595" s="4"/>
    </row>
    <row r="596" spans="2:2" ht="15.75" x14ac:dyDescent="0.25">
      <c r="B596" s="4"/>
    </row>
    <row r="597" spans="2:2" ht="15.75" x14ac:dyDescent="0.25">
      <c r="B597" s="4"/>
    </row>
    <row r="598" spans="2:2" ht="15.75" x14ac:dyDescent="0.25">
      <c r="B598" s="4"/>
    </row>
    <row r="599" spans="2:2" ht="15.75" x14ac:dyDescent="0.25">
      <c r="B599" s="4"/>
    </row>
    <row r="600" spans="2:2" ht="15.75" x14ac:dyDescent="0.25">
      <c r="B600" s="4"/>
    </row>
    <row r="601" spans="2:2" ht="15.75" x14ac:dyDescent="0.25">
      <c r="B601" s="4"/>
    </row>
    <row r="602" spans="2:2" ht="15.75" x14ac:dyDescent="0.25">
      <c r="B602" s="4"/>
    </row>
    <row r="603" spans="2:2" ht="15.75" x14ac:dyDescent="0.25">
      <c r="B603" s="4"/>
    </row>
    <row r="604" spans="2:2" ht="15.75" x14ac:dyDescent="0.25">
      <c r="B604" s="4"/>
    </row>
    <row r="605" spans="2:2" ht="15.75" x14ac:dyDescent="0.25">
      <c r="B605" s="4"/>
    </row>
    <row r="606" spans="2:2" ht="15.75" x14ac:dyDescent="0.25">
      <c r="B606" s="4"/>
    </row>
    <row r="607" spans="2:2" ht="15.75" x14ac:dyDescent="0.25">
      <c r="B607" s="4"/>
    </row>
    <row r="608" spans="2:2" ht="15.75" x14ac:dyDescent="0.25">
      <c r="B608" s="4"/>
    </row>
    <row r="609" spans="2:2" ht="15.75" x14ac:dyDescent="0.25">
      <c r="B609" s="4"/>
    </row>
    <row r="610" spans="2:2" ht="15.75" x14ac:dyDescent="0.25">
      <c r="B610" s="4"/>
    </row>
    <row r="611" spans="2:2" ht="15.75" x14ac:dyDescent="0.25">
      <c r="B611" s="4"/>
    </row>
    <row r="612" spans="2:2" ht="15.75" x14ac:dyDescent="0.25">
      <c r="B612" s="4"/>
    </row>
    <row r="613" spans="2:2" ht="15.75" x14ac:dyDescent="0.25">
      <c r="B613" s="4"/>
    </row>
    <row r="614" spans="2:2" ht="15.75" x14ac:dyDescent="0.25">
      <c r="B614" s="4"/>
    </row>
    <row r="615" spans="2:2" ht="15.75" x14ac:dyDescent="0.25">
      <c r="B615" s="4"/>
    </row>
    <row r="616" spans="2:2" ht="15.75" x14ac:dyDescent="0.25">
      <c r="B616" s="4"/>
    </row>
    <row r="617" spans="2:2" ht="15.75" x14ac:dyDescent="0.25">
      <c r="B617" s="4"/>
    </row>
    <row r="618" spans="2:2" ht="15.75" x14ac:dyDescent="0.25">
      <c r="B618" s="4"/>
    </row>
    <row r="619" spans="2:2" ht="15.75" x14ac:dyDescent="0.25">
      <c r="B619" s="4"/>
    </row>
    <row r="620" spans="2:2" ht="15.75" x14ac:dyDescent="0.25">
      <c r="B620" s="4"/>
    </row>
    <row r="621" spans="2:2" ht="15.75" x14ac:dyDescent="0.25">
      <c r="B621" s="4"/>
    </row>
    <row r="622" spans="2:2" ht="15.75" x14ac:dyDescent="0.25">
      <c r="B622" s="4"/>
    </row>
    <row r="623" spans="2:2" ht="15.75" x14ac:dyDescent="0.25">
      <c r="B623" s="4"/>
    </row>
    <row r="624" spans="2:2" ht="15.75" x14ac:dyDescent="0.25">
      <c r="B624" s="4"/>
    </row>
    <row r="625" spans="2:2" ht="15.75" x14ac:dyDescent="0.25">
      <c r="B625" s="4"/>
    </row>
    <row r="626" spans="2:2" ht="15.75" x14ac:dyDescent="0.25">
      <c r="B626" s="4"/>
    </row>
    <row r="627" spans="2:2" ht="15.75" x14ac:dyDescent="0.25">
      <c r="B627" s="4"/>
    </row>
    <row r="628" spans="2:2" ht="15.75" x14ac:dyDescent="0.25">
      <c r="B628" s="4"/>
    </row>
    <row r="629" spans="2:2" ht="15.75" x14ac:dyDescent="0.25">
      <c r="B629" s="4"/>
    </row>
    <row r="630" spans="2:2" ht="15.75" x14ac:dyDescent="0.25">
      <c r="B630" s="4"/>
    </row>
    <row r="631" spans="2:2" ht="15.75" x14ac:dyDescent="0.25">
      <c r="B631" s="4"/>
    </row>
    <row r="632" spans="2:2" ht="15.75" x14ac:dyDescent="0.25">
      <c r="B632" s="4"/>
    </row>
    <row r="633" spans="2:2" ht="15.75" x14ac:dyDescent="0.25">
      <c r="B633" s="4"/>
    </row>
    <row r="634" spans="2:2" ht="15.75" x14ac:dyDescent="0.25">
      <c r="B634" s="4"/>
    </row>
    <row r="635" spans="2:2" ht="15.75" x14ac:dyDescent="0.25">
      <c r="B635" s="4"/>
    </row>
    <row r="636" spans="2:2" ht="15.75" x14ac:dyDescent="0.25">
      <c r="B636" s="4"/>
    </row>
    <row r="637" spans="2:2" ht="15.75" x14ac:dyDescent="0.25">
      <c r="B637" s="4"/>
    </row>
    <row r="638" spans="2:2" ht="15.75" x14ac:dyDescent="0.25">
      <c r="B638" s="4"/>
    </row>
    <row r="639" spans="2:2" ht="15.75" x14ac:dyDescent="0.25">
      <c r="B639" s="4"/>
    </row>
    <row r="640" spans="2:2" ht="15.75" x14ac:dyDescent="0.25">
      <c r="B640" s="4"/>
    </row>
    <row r="641" spans="2:2" ht="15.75" x14ac:dyDescent="0.25">
      <c r="B641" s="4"/>
    </row>
    <row r="642" spans="2:2" ht="15.75" x14ac:dyDescent="0.25">
      <c r="B642" s="4"/>
    </row>
    <row r="643" spans="2:2" ht="15.75" x14ac:dyDescent="0.25">
      <c r="B643" s="4"/>
    </row>
    <row r="644" spans="2:2" ht="15.75" x14ac:dyDescent="0.25">
      <c r="B644" s="4"/>
    </row>
    <row r="645" spans="2:2" ht="15.75" x14ac:dyDescent="0.25">
      <c r="B645" s="4"/>
    </row>
    <row r="646" spans="2:2" ht="15.75" x14ac:dyDescent="0.25">
      <c r="B646" s="4"/>
    </row>
    <row r="647" spans="2:2" ht="15.75" x14ac:dyDescent="0.25">
      <c r="B647" s="4"/>
    </row>
    <row r="648" spans="2:2" ht="15.75" x14ac:dyDescent="0.25">
      <c r="B648" s="4"/>
    </row>
    <row r="649" spans="2:2" ht="15.75" x14ac:dyDescent="0.25">
      <c r="B649" s="4"/>
    </row>
    <row r="650" spans="2:2" ht="15.75" x14ac:dyDescent="0.25">
      <c r="B650" s="4"/>
    </row>
    <row r="651" spans="2:2" ht="15.75" x14ac:dyDescent="0.25">
      <c r="B651" s="4"/>
    </row>
    <row r="652" spans="2:2" ht="15.75" x14ac:dyDescent="0.25">
      <c r="B652" s="4"/>
    </row>
    <row r="653" spans="2:2" ht="15.75" x14ac:dyDescent="0.25">
      <c r="B653" s="4"/>
    </row>
    <row r="654" spans="2:2" ht="15.75" x14ac:dyDescent="0.25">
      <c r="B654" s="4"/>
    </row>
    <row r="655" spans="2:2" ht="15.75" x14ac:dyDescent="0.25">
      <c r="B655" s="4"/>
    </row>
    <row r="656" spans="2:2" ht="15.75" x14ac:dyDescent="0.25">
      <c r="B656" s="4"/>
    </row>
    <row r="657" spans="2:2" ht="15.75" x14ac:dyDescent="0.25">
      <c r="B657" s="4"/>
    </row>
    <row r="658" spans="2:2" ht="15.75" x14ac:dyDescent="0.25">
      <c r="B658" s="4"/>
    </row>
    <row r="659" spans="2:2" ht="15.75" x14ac:dyDescent="0.25">
      <c r="B659" s="4"/>
    </row>
    <row r="660" spans="2:2" ht="15.75" x14ac:dyDescent="0.25">
      <c r="B660" s="4"/>
    </row>
    <row r="661" spans="2:2" ht="15.75" x14ac:dyDescent="0.25">
      <c r="B661" s="4"/>
    </row>
    <row r="662" spans="2:2" ht="15.75" x14ac:dyDescent="0.25">
      <c r="B662" s="4"/>
    </row>
    <row r="663" spans="2:2" ht="15.75" x14ac:dyDescent="0.25">
      <c r="B663" s="4"/>
    </row>
    <row r="664" spans="2:2" ht="15.75" x14ac:dyDescent="0.25">
      <c r="B664" s="4"/>
    </row>
    <row r="665" spans="2:2" ht="15.75" x14ac:dyDescent="0.25">
      <c r="B665" s="4"/>
    </row>
    <row r="666" spans="2:2" ht="15.75" x14ac:dyDescent="0.25">
      <c r="B666" s="4"/>
    </row>
    <row r="667" spans="2:2" ht="15.75" x14ac:dyDescent="0.25">
      <c r="B667" s="4"/>
    </row>
    <row r="668" spans="2:2" ht="15.75" x14ac:dyDescent="0.25">
      <c r="B668" s="4"/>
    </row>
    <row r="669" spans="2:2" ht="15.75" x14ac:dyDescent="0.25">
      <c r="B669" s="4"/>
    </row>
    <row r="670" spans="2:2" ht="15.75" x14ac:dyDescent="0.25">
      <c r="B670" s="4"/>
    </row>
    <row r="671" spans="2:2" ht="15.75" x14ac:dyDescent="0.25">
      <c r="B671" s="4"/>
    </row>
    <row r="672" spans="2:2" ht="15.75" x14ac:dyDescent="0.25">
      <c r="B672" s="4"/>
    </row>
    <row r="673" spans="2:2" ht="15.75" x14ac:dyDescent="0.25">
      <c r="B673" s="4"/>
    </row>
    <row r="674" spans="2:2" ht="15.75" x14ac:dyDescent="0.25">
      <c r="B674" s="4"/>
    </row>
    <row r="675" spans="2:2" ht="15.75" x14ac:dyDescent="0.25">
      <c r="B675" s="4"/>
    </row>
    <row r="676" spans="2:2" ht="15.75" x14ac:dyDescent="0.25">
      <c r="B676" s="4"/>
    </row>
    <row r="677" spans="2:2" ht="15.75" x14ac:dyDescent="0.25">
      <c r="B677" s="4"/>
    </row>
    <row r="678" spans="2:2" ht="15.75" x14ac:dyDescent="0.25">
      <c r="B678" s="4"/>
    </row>
    <row r="679" spans="2:2" ht="15.75" x14ac:dyDescent="0.25">
      <c r="B679" s="4"/>
    </row>
    <row r="680" spans="2:2" ht="15.75" x14ac:dyDescent="0.25">
      <c r="B680" s="4"/>
    </row>
    <row r="681" spans="2:2" ht="15.75" x14ac:dyDescent="0.25">
      <c r="B681" s="4"/>
    </row>
    <row r="682" spans="2:2" ht="15.75" x14ac:dyDescent="0.25">
      <c r="B682" s="4"/>
    </row>
    <row r="683" spans="2:2" ht="15.75" x14ac:dyDescent="0.25">
      <c r="B683" s="4"/>
    </row>
    <row r="684" spans="2:2" ht="15.75" x14ac:dyDescent="0.25">
      <c r="B684" s="4"/>
    </row>
    <row r="685" spans="2:2" ht="15.75" x14ac:dyDescent="0.25">
      <c r="B685" s="4"/>
    </row>
    <row r="686" spans="2:2" ht="15.75" x14ac:dyDescent="0.25">
      <c r="B686" s="4"/>
    </row>
    <row r="687" spans="2:2" ht="15.75" x14ac:dyDescent="0.25">
      <c r="B687" s="4"/>
    </row>
    <row r="688" spans="2:2" ht="15.75" x14ac:dyDescent="0.25">
      <c r="B688" s="4"/>
    </row>
    <row r="689" spans="2:2" ht="15.75" x14ac:dyDescent="0.25">
      <c r="B689" s="4"/>
    </row>
    <row r="690" spans="2:2" ht="15.75" x14ac:dyDescent="0.25">
      <c r="B690" s="4"/>
    </row>
    <row r="691" spans="2:2" ht="15.75" x14ac:dyDescent="0.25">
      <c r="B691" s="4"/>
    </row>
    <row r="692" spans="2:2" ht="15.75" x14ac:dyDescent="0.25">
      <c r="B692" s="4"/>
    </row>
    <row r="693" spans="2:2" ht="15.75" x14ac:dyDescent="0.25">
      <c r="B693" s="4"/>
    </row>
    <row r="694" spans="2:2" ht="15.75" x14ac:dyDescent="0.25">
      <c r="B694" s="4"/>
    </row>
    <row r="695" spans="2:2" ht="15.75" x14ac:dyDescent="0.25">
      <c r="B695" s="4"/>
    </row>
    <row r="696" spans="2:2" ht="15.75" x14ac:dyDescent="0.25">
      <c r="B696" s="4"/>
    </row>
    <row r="697" spans="2:2" ht="15.75" x14ac:dyDescent="0.25">
      <c r="B697" s="4"/>
    </row>
    <row r="698" spans="2:2" ht="15.75" x14ac:dyDescent="0.25">
      <c r="B698" s="4"/>
    </row>
    <row r="699" spans="2:2" ht="15.75" x14ac:dyDescent="0.25">
      <c r="B699" s="4"/>
    </row>
    <row r="700" spans="2:2" ht="15.75" x14ac:dyDescent="0.25">
      <c r="B700" s="4"/>
    </row>
    <row r="701" spans="2:2" ht="15.75" x14ac:dyDescent="0.25">
      <c r="B701" s="4"/>
    </row>
    <row r="702" spans="2:2" ht="15.75" x14ac:dyDescent="0.25">
      <c r="B702" s="4"/>
    </row>
    <row r="703" spans="2:2" ht="15.75" x14ac:dyDescent="0.25">
      <c r="B703" s="4"/>
    </row>
    <row r="704" spans="2:2" ht="15.75" x14ac:dyDescent="0.25">
      <c r="B704" s="4"/>
    </row>
    <row r="705" spans="2:2" ht="15.75" x14ac:dyDescent="0.25">
      <c r="B705" s="4"/>
    </row>
    <row r="706" spans="2:2" ht="15.75" x14ac:dyDescent="0.25">
      <c r="B706" s="4"/>
    </row>
    <row r="707" spans="2:2" ht="15.75" x14ac:dyDescent="0.25">
      <c r="B707" s="4"/>
    </row>
    <row r="708" spans="2:2" ht="15.75" x14ac:dyDescent="0.25">
      <c r="B708" s="4"/>
    </row>
    <row r="709" spans="2:2" ht="15.75" x14ac:dyDescent="0.25">
      <c r="B709" s="4"/>
    </row>
    <row r="710" spans="2:2" ht="15.75" x14ac:dyDescent="0.25">
      <c r="B710" s="4"/>
    </row>
    <row r="711" spans="2:2" ht="15.75" x14ac:dyDescent="0.25">
      <c r="B711" s="4"/>
    </row>
    <row r="712" spans="2:2" ht="15.75" x14ac:dyDescent="0.25">
      <c r="B712" s="4"/>
    </row>
    <row r="713" spans="2:2" ht="15.75" x14ac:dyDescent="0.25">
      <c r="B713" s="4"/>
    </row>
    <row r="714" spans="2:2" ht="15.75" x14ac:dyDescent="0.25">
      <c r="B714" s="4"/>
    </row>
    <row r="715" spans="2:2" ht="15.75" x14ac:dyDescent="0.25">
      <c r="B715" s="4"/>
    </row>
    <row r="716" spans="2:2" ht="15.75" x14ac:dyDescent="0.25">
      <c r="B716" s="4"/>
    </row>
    <row r="717" spans="2:2" ht="15.75" x14ac:dyDescent="0.25">
      <c r="B717" s="4"/>
    </row>
    <row r="718" spans="2:2" ht="15.75" x14ac:dyDescent="0.25">
      <c r="B718" s="4"/>
    </row>
    <row r="719" spans="2:2" ht="15.75" x14ac:dyDescent="0.25">
      <c r="B719" s="4"/>
    </row>
    <row r="720" spans="2:2" ht="15.75" x14ac:dyDescent="0.25">
      <c r="B720" s="4"/>
    </row>
    <row r="721" spans="2:2" ht="15.75" x14ac:dyDescent="0.25">
      <c r="B721" s="4"/>
    </row>
    <row r="722" spans="2:2" ht="15.75" x14ac:dyDescent="0.25">
      <c r="B722" s="4"/>
    </row>
    <row r="723" spans="2:2" ht="15.75" x14ac:dyDescent="0.25">
      <c r="B723" s="4"/>
    </row>
    <row r="724" spans="2:2" ht="15.75" x14ac:dyDescent="0.25">
      <c r="B724" s="4"/>
    </row>
    <row r="725" spans="2:2" ht="15.75" x14ac:dyDescent="0.25">
      <c r="B725" s="4"/>
    </row>
    <row r="726" spans="2:2" ht="15.75" x14ac:dyDescent="0.25">
      <c r="B726" s="4"/>
    </row>
    <row r="727" spans="2:2" ht="15.75" x14ac:dyDescent="0.25">
      <c r="B727" s="4"/>
    </row>
    <row r="728" spans="2:2" ht="15.75" x14ac:dyDescent="0.25">
      <c r="B728" s="4"/>
    </row>
    <row r="729" spans="2:2" ht="15.75" x14ac:dyDescent="0.25">
      <c r="B729" s="4"/>
    </row>
    <row r="730" spans="2:2" ht="15.75" x14ac:dyDescent="0.25">
      <c r="B730" s="4"/>
    </row>
    <row r="731" spans="2:2" ht="15.75" x14ac:dyDescent="0.25">
      <c r="B731" s="4"/>
    </row>
    <row r="732" spans="2:2" ht="15.75" x14ac:dyDescent="0.25">
      <c r="B732" s="4"/>
    </row>
    <row r="733" spans="2:2" ht="15.75" x14ac:dyDescent="0.25">
      <c r="B733" s="4"/>
    </row>
    <row r="734" spans="2:2" ht="15.75" x14ac:dyDescent="0.25">
      <c r="B734" s="4"/>
    </row>
    <row r="735" spans="2:2" ht="15.75" x14ac:dyDescent="0.25">
      <c r="B735" s="4"/>
    </row>
    <row r="736" spans="2:2" ht="15.75" x14ac:dyDescent="0.25">
      <c r="B736" s="4"/>
    </row>
    <row r="737" spans="2:2" ht="15.75" x14ac:dyDescent="0.25">
      <c r="B737" s="4"/>
    </row>
    <row r="738" spans="2:2" ht="15.75" x14ac:dyDescent="0.25">
      <c r="B738" s="4"/>
    </row>
    <row r="739" spans="2:2" ht="15.75" x14ac:dyDescent="0.25">
      <c r="B739" s="4"/>
    </row>
    <row r="740" spans="2:2" ht="15.75" x14ac:dyDescent="0.25">
      <c r="B740" s="4"/>
    </row>
    <row r="741" spans="2:2" ht="15.75" x14ac:dyDescent="0.25">
      <c r="B741" s="4"/>
    </row>
    <row r="742" spans="2:2" ht="15.75" x14ac:dyDescent="0.25">
      <c r="B742" s="4"/>
    </row>
    <row r="743" spans="2:2" ht="15.75" x14ac:dyDescent="0.25">
      <c r="B743" s="4"/>
    </row>
    <row r="744" spans="2:2" ht="15.75" x14ac:dyDescent="0.25">
      <c r="B744" s="4"/>
    </row>
    <row r="745" spans="2:2" ht="15.75" x14ac:dyDescent="0.25">
      <c r="B745" s="4"/>
    </row>
    <row r="746" spans="2:2" ht="15.75" x14ac:dyDescent="0.25">
      <c r="B746" s="4"/>
    </row>
    <row r="747" spans="2:2" ht="15.75" x14ac:dyDescent="0.25">
      <c r="B747" s="4"/>
    </row>
    <row r="748" spans="2:2" ht="15.75" x14ac:dyDescent="0.25">
      <c r="B748" s="4"/>
    </row>
    <row r="749" spans="2:2" ht="15.75" x14ac:dyDescent="0.25">
      <c r="B749" s="4"/>
    </row>
    <row r="750" spans="2:2" ht="15.75" x14ac:dyDescent="0.25">
      <c r="B750" s="4"/>
    </row>
    <row r="751" spans="2:2" ht="15.75" x14ac:dyDescent="0.25">
      <c r="B751" s="4"/>
    </row>
    <row r="752" spans="2:2" ht="15.75" x14ac:dyDescent="0.25">
      <c r="B752" s="4"/>
    </row>
    <row r="753" spans="2:2" ht="15.75" x14ac:dyDescent="0.25">
      <c r="B753" s="4"/>
    </row>
    <row r="754" spans="2:2" ht="15.75" x14ac:dyDescent="0.25">
      <c r="B754" s="4"/>
    </row>
    <row r="755" spans="2:2" ht="15.75" x14ac:dyDescent="0.25">
      <c r="B755" s="4"/>
    </row>
    <row r="756" spans="2:2" ht="15.75" x14ac:dyDescent="0.25">
      <c r="B756" s="4"/>
    </row>
    <row r="757" spans="2:2" ht="15.75" x14ac:dyDescent="0.25">
      <c r="B757" s="4"/>
    </row>
    <row r="758" spans="2:2" ht="15.75" x14ac:dyDescent="0.25">
      <c r="B758" s="4"/>
    </row>
    <row r="759" spans="2:2" ht="15.75" x14ac:dyDescent="0.25">
      <c r="B759" s="4"/>
    </row>
    <row r="760" spans="2:2" ht="15.75" x14ac:dyDescent="0.25">
      <c r="B760" s="4"/>
    </row>
    <row r="761" spans="2:2" ht="15.75" x14ac:dyDescent="0.25">
      <c r="B761" s="4"/>
    </row>
    <row r="762" spans="2:2" ht="15.75" x14ac:dyDescent="0.25">
      <c r="B762" s="4"/>
    </row>
    <row r="763" spans="2:2" ht="15.75" x14ac:dyDescent="0.25">
      <c r="B763" s="4"/>
    </row>
    <row r="764" spans="2:2" ht="15.75" x14ac:dyDescent="0.25">
      <c r="B764" s="4"/>
    </row>
    <row r="765" spans="2:2" ht="15.75" x14ac:dyDescent="0.25">
      <c r="B765" s="4"/>
    </row>
    <row r="766" spans="2:2" ht="15.75" x14ac:dyDescent="0.25">
      <c r="B766" s="4"/>
    </row>
    <row r="767" spans="2:2" ht="15.75" x14ac:dyDescent="0.25">
      <c r="B767" s="4"/>
    </row>
    <row r="768" spans="2:2" ht="15.75" x14ac:dyDescent="0.25">
      <c r="B768" s="4"/>
    </row>
    <row r="769" spans="2:2" ht="15.75" x14ac:dyDescent="0.25">
      <c r="B769" s="4"/>
    </row>
    <row r="770" spans="2:2" ht="15.75" x14ac:dyDescent="0.25">
      <c r="B770" s="4"/>
    </row>
    <row r="771" spans="2:2" ht="15.75" x14ac:dyDescent="0.25">
      <c r="B771" s="4"/>
    </row>
    <row r="772" spans="2:2" ht="15.75" x14ac:dyDescent="0.25">
      <c r="B772" s="4"/>
    </row>
    <row r="773" spans="2:2" ht="15.75" x14ac:dyDescent="0.25">
      <c r="B773" s="4"/>
    </row>
    <row r="774" spans="2:2" ht="15.75" x14ac:dyDescent="0.25">
      <c r="B774" s="4"/>
    </row>
    <row r="775" spans="2:2" ht="15.75" x14ac:dyDescent="0.25">
      <c r="B775" s="4"/>
    </row>
    <row r="776" spans="2:2" ht="15.75" x14ac:dyDescent="0.25">
      <c r="B776" s="4"/>
    </row>
    <row r="777" spans="2:2" ht="15.75" x14ac:dyDescent="0.25">
      <c r="B777" s="4"/>
    </row>
    <row r="778" spans="2:2" ht="15.75" x14ac:dyDescent="0.25">
      <c r="B778" s="4"/>
    </row>
    <row r="779" spans="2:2" ht="15.75" x14ac:dyDescent="0.25">
      <c r="B779" s="4"/>
    </row>
    <row r="780" spans="2:2" ht="15.75" x14ac:dyDescent="0.25">
      <c r="B780" s="4"/>
    </row>
    <row r="781" spans="2:2" ht="15.75" x14ac:dyDescent="0.25">
      <c r="B781" s="4"/>
    </row>
    <row r="782" spans="2:2" ht="15.75" x14ac:dyDescent="0.25">
      <c r="B782" s="4"/>
    </row>
    <row r="783" spans="2:2" ht="15.75" x14ac:dyDescent="0.25">
      <c r="B783" s="4"/>
    </row>
    <row r="784" spans="2:2" ht="15.75" x14ac:dyDescent="0.25">
      <c r="B784" s="4"/>
    </row>
    <row r="785" spans="2:2" ht="15.75" x14ac:dyDescent="0.25">
      <c r="B785" s="4"/>
    </row>
    <row r="786" spans="2:2" ht="15.75" x14ac:dyDescent="0.25">
      <c r="B786" s="4"/>
    </row>
    <row r="787" spans="2:2" ht="15.75" x14ac:dyDescent="0.25">
      <c r="B787" s="4"/>
    </row>
    <row r="788" spans="2:2" ht="15.75" x14ac:dyDescent="0.25">
      <c r="B788" s="4"/>
    </row>
    <row r="789" spans="2:2" ht="15.75" x14ac:dyDescent="0.25">
      <c r="B789" s="4"/>
    </row>
    <row r="790" spans="2:2" ht="15.75" x14ac:dyDescent="0.25">
      <c r="B790" s="4"/>
    </row>
    <row r="791" spans="2:2" ht="15.75" x14ac:dyDescent="0.25">
      <c r="B791" s="4"/>
    </row>
    <row r="792" spans="2:2" ht="15.75" x14ac:dyDescent="0.25">
      <c r="B792" s="4"/>
    </row>
    <row r="793" spans="2:2" ht="15.75" x14ac:dyDescent="0.25">
      <c r="B793" s="4"/>
    </row>
    <row r="794" spans="2:2" ht="15.75" x14ac:dyDescent="0.25">
      <c r="B794" s="4"/>
    </row>
    <row r="795" spans="2:2" ht="15.75" x14ac:dyDescent="0.25">
      <c r="B795" s="4"/>
    </row>
    <row r="796" spans="2:2" ht="15.75" x14ac:dyDescent="0.25">
      <c r="B796" s="4"/>
    </row>
    <row r="797" spans="2:2" ht="15.75" x14ac:dyDescent="0.25">
      <c r="B797" s="4"/>
    </row>
    <row r="798" spans="2:2" ht="15.75" x14ac:dyDescent="0.25">
      <c r="B798" s="4"/>
    </row>
    <row r="799" spans="2:2" ht="15.75" x14ac:dyDescent="0.25">
      <c r="B799" s="4"/>
    </row>
    <row r="800" spans="2:2" ht="15.75" x14ac:dyDescent="0.25">
      <c r="B800" s="4"/>
    </row>
    <row r="801" spans="2:2" ht="15.75" x14ac:dyDescent="0.25">
      <c r="B801" s="4"/>
    </row>
    <row r="802" spans="2:2" ht="15.75" x14ac:dyDescent="0.25">
      <c r="B802" s="4"/>
    </row>
    <row r="803" spans="2:2" ht="15.75" x14ac:dyDescent="0.25">
      <c r="B803" s="4"/>
    </row>
    <row r="804" spans="2:2" ht="15.75" x14ac:dyDescent="0.25">
      <c r="B804" s="4"/>
    </row>
    <row r="805" spans="2:2" ht="15.75" x14ac:dyDescent="0.25">
      <c r="B805" s="4"/>
    </row>
    <row r="806" spans="2:2" ht="15.75" x14ac:dyDescent="0.25">
      <c r="B806" s="4"/>
    </row>
    <row r="807" spans="2:2" ht="15.75" x14ac:dyDescent="0.25">
      <c r="B807" s="4"/>
    </row>
    <row r="808" spans="2:2" ht="15.75" x14ac:dyDescent="0.25">
      <c r="B808" s="4"/>
    </row>
    <row r="809" spans="2:2" ht="15.75" x14ac:dyDescent="0.25">
      <c r="B809" s="4"/>
    </row>
    <row r="810" spans="2:2" ht="15.75" x14ac:dyDescent="0.25">
      <c r="B810" s="4"/>
    </row>
    <row r="811" spans="2:2" ht="15.75" x14ac:dyDescent="0.25">
      <c r="B811" s="4"/>
    </row>
    <row r="812" spans="2:2" ht="15.75" x14ac:dyDescent="0.25">
      <c r="B812" s="4"/>
    </row>
    <row r="813" spans="2:2" ht="15.75" x14ac:dyDescent="0.25">
      <c r="B813" s="4"/>
    </row>
    <row r="814" spans="2:2" ht="15.75" x14ac:dyDescent="0.25">
      <c r="B814" s="4"/>
    </row>
    <row r="815" spans="2:2" ht="15.75" x14ac:dyDescent="0.25">
      <c r="B815" s="4"/>
    </row>
    <row r="816" spans="2:2" ht="15.75" x14ac:dyDescent="0.25">
      <c r="B816" s="4"/>
    </row>
    <row r="817" spans="2:2" ht="15.75" x14ac:dyDescent="0.25">
      <c r="B817" s="4"/>
    </row>
    <row r="818" spans="2:2" ht="15.75" x14ac:dyDescent="0.25">
      <c r="B818" s="4"/>
    </row>
    <row r="819" spans="2:2" ht="15.75" x14ac:dyDescent="0.25">
      <c r="B819" s="4"/>
    </row>
    <row r="820" spans="2:2" ht="15.75" x14ac:dyDescent="0.25">
      <c r="B820" s="4"/>
    </row>
    <row r="821" spans="2:2" ht="15.75" x14ac:dyDescent="0.25">
      <c r="B821" s="4"/>
    </row>
    <row r="822" spans="2:2" ht="15.75" x14ac:dyDescent="0.25">
      <c r="B822" s="4"/>
    </row>
    <row r="823" spans="2:2" ht="15.75" x14ac:dyDescent="0.25">
      <c r="B823" s="4"/>
    </row>
    <row r="824" spans="2:2" ht="15.75" x14ac:dyDescent="0.25">
      <c r="B824" s="4"/>
    </row>
    <row r="825" spans="2:2" ht="15.75" x14ac:dyDescent="0.25">
      <c r="B825" s="4"/>
    </row>
    <row r="826" spans="2:2" ht="15.75" x14ac:dyDescent="0.25">
      <c r="B826" s="4"/>
    </row>
    <row r="827" spans="2:2" ht="15.75" x14ac:dyDescent="0.25">
      <c r="B827" s="4"/>
    </row>
    <row r="828" spans="2:2" ht="15.75" x14ac:dyDescent="0.25">
      <c r="B828" s="4"/>
    </row>
    <row r="829" spans="2:2" ht="15.75" x14ac:dyDescent="0.25">
      <c r="B829" s="4"/>
    </row>
    <row r="830" spans="2:2" ht="15.75" x14ac:dyDescent="0.25">
      <c r="B830" s="4"/>
    </row>
    <row r="831" spans="2:2" ht="15.75" x14ac:dyDescent="0.25">
      <c r="B831" s="4"/>
    </row>
    <row r="832" spans="2:2" ht="15.75" x14ac:dyDescent="0.25">
      <c r="B832" s="4"/>
    </row>
    <row r="833" spans="2:2" ht="15.75" x14ac:dyDescent="0.25">
      <c r="B833" s="4"/>
    </row>
    <row r="834" spans="2:2" ht="15.75" x14ac:dyDescent="0.25">
      <c r="B834" s="4"/>
    </row>
    <row r="835" spans="2:2" ht="15.75" x14ac:dyDescent="0.25">
      <c r="B835" s="4"/>
    </row>
    <row r="836" spans="2:2" ht="15.75" x14ac:dyDescent="0.25">
      <c r="B836" s="4"/>
    </row>
    <row r="837" spans="2:2" ht="15.75" x14ac:dyDescent="0.25">
      <c r="B837" s="4"/>
    </row>
    <row r="838" spans="2:2" ht="15.75" x14ac:dyDescent="0.25">
      <c r="B838" s="4"/>
    </row>
    <row r="839" spans="2:2" ht="15.75" x14ac:dyDescent="0.25">
      <c r="B839" s="4"/>
    </row>
    <row r="840" spans="2:2" ht="15.75" x14ac:dyDescent="0.25">
      <c r="B840" s="4"/>
    </row>
    <row r="841" spans="2:2" ht="15.75" x14ac:dyDescent="0.25">
      <c r="B841" s="4"/>
    </row>
    <row r="842" spans="2:2" ht="15.75" x14ac:dyDescent="0.25">
      <c r="B842" s="4"/>
    </row>
    <row r="843" spans="2:2" ht="15.75" x14ac:dyDescent="0.25">
      <c r="B843" s="4"/>
    </row>
    <row r="844" spans="2:2" ht="15.75" x14ac:dyDescent="0.25">
      <c r="B844" s="4"/>
    </row>
    <row r="845" spans="2:2" ht="15.75" x14ac:dyDescent="0.25">
      <c r="B845" s="4"/>
    </row>
    <row r="846" spans="2:2" ht="15.75" x14ac:dyDescent="0.25">
      <c r="B846" s="4"/>
    </row>
    <row r="847" spans="2:2" ht="15.75" x14ac:dyDescent="0.25">
      <c r="B847" s="4"/>
    </row>
    <row r="848" spans="2:2" ht="15.75" x14ac:dyDescent="0.25">
      <c r="B848" s="4"/>
    </row>
    <row r="849" spans="2:2" ht="15.75" x14ac:dyDescent="0.25">
      <c r="B849" s="4"/>
    </row>
    <row r="850" spans="2:2" ht="15.75" x14ac:dyDescent="0.25">
      <c r="B850" s="4"/>
    </row>
    <row r="851" spans="2:2" ht="15.75" x14ac:dyDescent="0.25">
      <c r="B851" s="4"/>
    </row>
    <row r="852" spans="2:2" ht="15.75" x14ac:dyDescent="0.25">
      <c r="B852" s="4"/>
    </row>
    <row r="853" spans="2:2" ht="15.75" x14ac:dyDescent="0.25">
      <c r="B853" s="4"/>
    </row>
    <row r="854" spans="2:2" ht="15.75" x14ac:dyDescent="0.25">
      <c r="B854" s="4"/>
    </row>
    <row r="855" spans="2:2" ht="15.75" x14ac:dyDescent="0.25">
      <c r="B855" s="4"/>
    </row>
    <row r="856" spans="2:2" ht="15.75" x14ac:dyDescent="0.25">
      <c r="B856" s="4"/>
    </row>
    <row r="857" spans="2:2" ht="15.75" x14ac:dyDescent="0.25">
      <c r="B857" s="4"/>
    </row>
    <row r="858" spans="2:2" ht="15.75" x14ac:dyDescent="0.25">
      <c r="B858" s="4"/>
    </row>
    <row r="859" spans="2:2" ht="15.75" x14ac:dyDescent="0.25">
      <c r="B859" s="4"/>
    </row>
    <row r="860" spans="2:2" ht="15.75" x14ac:dyDescent="0.25">
      <c r="B860" s="4"/>
    </row>
    <row r="861" spans="2:2" ht="15.75" x14ac:dyDescent="0.25">
      <c r="B861" s="4"/>
    </row>
    <row r="862" spans="2:2" ht="15.75" x14ac:dyDescent="0.25">
      <c r="B862" s="4"/>
    </row>
    <row r="863" spans="2:2" ht="15.75" x14ac:dyDescent="0.25">
      <c r="B863" s="4"/>
    </row>
    <row r="864" spans="2:2" ht="15.75" x14ac:dyDescent="0.25">
      <c r="B864" s="4"/>
    </row>
    <row r="865" spans="2:2" ht="15.75" x14ac:dyDescent="0.25">
      <c r="B865" s="4"/>
    </row>
    <row r="866" spans="2:2" ht="15.75" x14ac:dyDescent="0.25">
      <c r="B866" s="4"/>
    </row>
    <row r="867" spans="2:2" ht="15.75" x14ac:dyDescent="0.25">
      <c r="B867" s="4"/>
    </row>
    <row r="868" spans="2:2" ht="15.75" x14ac:dyDescent="0.25">
      <c r="B868" s="4"/>
    </row>
    <row r="869" spans="2:2" ht="15.75" x14ac:dyDescent="0.25">
      <c r="B869" s="4"/>
    </row>
    <row r="870" spans="2:2" ht="15.75" x14ac:dyDescent="0.25">
      <c r="B870" s="4"/>
    </row>
    <row r="871" spans="2:2" ht="15.75" x14ac:dyDescent="0.25">
      <c r="B871" s="4"/>
    </row>
    <row r="872" spans="2:2" ht="15.75" x14ac:dyDescent="0.25">
      <c r="B872" s="4"/>
    </row>
    <row r="873" spans="2:2" ht="15.75" x14ac:dyDescent="0.25">
      <c r="B873" s="4"/>
    </row>
    <row r="874" spans="2:2" ht="15.75" x14ac:dyDescent="0.25">
      <c r="B874" s="4"/>
    </row>
    <row r="875" spans="2:2" ht="15.75" x14ac:dyDescent="0.25">
      <c r="B875" s="4"/>
    </row>
    <row r="876" spans="2:2" ht="15.75" x14ac:dyDescent="0.25">
      <c r="B876" s="4"/>
    </row>
    <row r="877" spans="2:2" ht="15.75" x14ac:dyDescent="0.25">
      <c r="B877" s="4"/>
    </row>
    <row r="878" spans="2:2" ht="15.75" x14ac:dyDescent="0.25">
      <c r="B878" s="4"/>
    </row>
    <row r="879" spans="2:2" ht="15.75" x14ac:dyDescent="0.25">
      <c r="B879" s="4"/>
    </row>
    <row r="880" spans="2:2" ht="15.75" x14ac:dyDescent="0.25">
      <c r="B880" s="4"/>
    </row>
    <row r="881" spans="2:2" ht="15.75" x14ac:dyDescent="0.25">
      <c r="B881" s="4"/>
    </row>
    <row r="882" spans="2:2" ht="15.75" x14ac:dyDescent="0.25">
      <c r="B882" s="4"/>
    </row>
    <row r="883" spans="2:2" ht="15.75" x14ac:dyDescent="0.25">
      <c r="B883" s="4"/>
    </row>
    <row r="884" spans="2:2" ht="15.75" x14ac:dyDescent="0.25">
      <c r="B884" s="4"/>
    </row>
    <row r="885" spans="2:2" ht="15.75" x14ac:dyDescent="0.25">
      <c r="B885" s="4"/>
    </row>
    <row r="886" spans="2:2" ht="15.75" x14ac:dyDescent="0.25">
      <c r="B886" s="4"/>
    </row>
    <row r="887" spans="2:2" ht="15.75" x14ac:dyDescent="0.25">
      <c r="B887" s="4"/>
    </row>
    <row r="888" spans="2:2" ht="15.75" x14ac:dyDescent="0.25">
      <c r="B888" s="4"/>
    </row>
    <row r="889" spans="2:2" ht="15.75" x14ac:dyDescent="0.25">
      <c r="B889" s="4"/>
    </row>
    <row r="890" spans="2:2" ht="15.75" x14ac:dyDescent="0.25">
      <c r="B890" s="4"/>
    </row>
    <row r="891" spans="2:2" ht="15.75" x14ac:dyDescent="0.25">
      <c r="B891" s="4"/>
    </row>
    <row r="892" spans="2:2" ht="15.75" x14ac:dyDescent="0.25">
      <c r="B892" s="4"/>
    </row>
    <row r="893" spans="2:2" ht="15.75" x14ac:dyDescent="0.25">
      <c r="B893" s="4"/>
    </row>
    <row r="894" spans="2:2" ht="15.75" x14ac:dyDescent="0.25">
      <c r="B894" s="4"/>
    </row>
    <row r="895" spans="2:2" ht="15.75" x14ac:dyDescent="0.25">
      <c r="B895" s="4"/>
    </row>
    <row r="896" spans="2:2" ht="15.75" x14ac:dyDescent="0.25">
      <c r="B896" s="4"/>
    </row>
    <row r="897" spans="2:2" ht="15.75" x14ac:dyDescent="0.25">
      <c r="B897" s="4"/>
    </row>
    <row r="898" spans="2:2" ht="15.75" x14ac:dyDescent="0.25">
      <c r="B898" s="4"/>
    </row>
    <row r="899" spans="2:2" ht="15.75" x14ac:dyDescent="0.25">
      <c r="B899" s="4"/>
    </row>
    <row r="900" spans="2:2" ht="15.75" x14ac:dyDescent="0.25">
      <c r="B900" s="4"/>
    </row>
    <row r="901" spans="2:2" ht="15.75" x14ac:dyDescent="0.25">
      <c r="B901" s="4"/>
    </row>
    <row r="902" spans="2:2" ht="15.75" x14ac:dyDescent="0.25">
      <c r="B902" s="4"/>
    </row>
    <row r="903" spans="2:2" ht="15.75" x14ac:dyDescent="0.25">
      <c r="B903" s="4"/>
    </row>
    <row r="904" spans="2:2" ht="15.75" x14ac:dyDescent="0.25">
      <c r="B904" s="4"/>
    </row>
    <row r="905" spans="2:2" ht="15.75" x14ac:dyDescent="0.25">
      <c r="B905" s="4"/>
    </row>
    <row r="906" spans="2:2" ht="15.75" x14ac:dyDescent="0.25">
      <c r="B906" s="4"/>
    </row>
    <row r="907" spans="2:2" ht="15.75" x14ac:dyDescent="0.25">
      <c r="B907" s="4"/>
    </row>
    <row r="908" spans="2:2" ht="15.75" x14ac:dyDescent="0.25">
      <c r="B908" s="4"/>
    </row>
    <row r="909" spans="2:2" ht="15.75" x14ac:dyDescent="0.25">
      <c r="B909" s="4"/>
    </row>
    <row r="910" spans="2:2" ht="15.75" x14ac:dyDescent="0.25">
      <c r="B910" s="4"/>
    </row>
    <row r="911" spans="2:2" ht="15.75" x14ac:dyDescent="0.25">
      <c r="B911" s="4"/>
    </row>
    <row r="912" spans="2:2" ht="15.75" x14ac:dyDescent="0.25">
      <c r="B912" s="4"/>
    </row>
    <row r="913" spans="2:2" ht="15.75" x14ac:dyDescent="0.25">
      <c r="B913" s="4"/>
    </row>
    <row r="914" spans="2:2" ht="15.75" x14ac:dyDescent="0.25">
      <c r="B914" s="4"/>
    </row>
    <row r="915" spans="2:2" ht="15.75" x14ac:dyDescent="0.25">
      <c r="B915" s="4"/>
    </row>
    <row r="916" spans="2:2" ht="15.75" x14ac:dyDescent="0.25">
      <c r="B916" s="4"/>
    </row>
    <row r="917" spans="2:2" ht="15.75" x14ac:dyDescent="0.25">
      <c r="B917" s="4"/>
    </row>
    <row r="918" spans="2:2" ht="15.75" x14ac:dyDescent="0.25">
      <c r="B918" s="4"/>
    </row>
    <row r="919" spans="2:2" ht="15.75" x14ac:dyDescent="0.25">
      <c r="B919" s="4"/>
    </row>
    <row r="920" spans="2:2" ht="15.75" x14ac:dyDescent="0.25">
      <c r="B920" s="4"/>
    </row>
    <row r="921" spans="2:2" ht="15.75" x14ac:dyDescent="0.25">
      <c r="B921" s="4"/>
    </row>
    <row r="922" spans="2:2" ht="15.75" x14ac:dyDescent="0.25">
      <c r="B922" s="4"/>
    </row>
    <row r="923" spans="2:2" ht="15.75" x14ac:dyDescent="0.25">
      <c r="B923" s="4"/>
    </row>
    <row r="924" spans="2:2" ht="15.75" x14ac:dyDescent="0.25">
      <c r="B924" s="4"/>
    </row>
    <row r="925" spans="2:2" ht="15.75" x14ac:dyDescent="0.25">
      <c r="B925" s="4"/>
    </row>
    <row r="926" spans="2:2" ht="15.75" x14ac:dyDescent="0.25">
      <c r="B926" s="4"/>
    </row>
    <row r="927" spans="2:2" ht="15.75" x14ac:dyDescent="0.25">
      <c r="B927" s="4"/>
    </row>
    <row r="928" spans="2:2" ht="15.75" x14ac:dyDescent="0.25">
      <c r="B928" s="4"/>
    </row>
    <row r="929" spans="2:2" ht="15.75" x14ac:dyDescent="0.25">
      <c r="B929" s="4"/>
    </row>
    <row r="930" spans="2:2" ht="15.75" x14ac:dyDescent="0.25">
      <c r="B930" s="4"/>
    </row>
    <row r="931" spans="2:2" ht="15.75" x14ac:dyDescent="0.25">
      <c r="B931" s="4"/>
    </row>
    <row r="932" spans="2:2" ht="15.75" x14ac:dyDescent="0.25">
      <c r="B932" s="4"/>
    </row>
    <row r="933" spans="2:2" ht="15.75" x14ac:dyDescent="0.25">
      <c r="B933" s="4"/>
    </row>
    <row r="934" spans="2:2" ht="15.75" x14ac:dyDescent="0.25">
      <c r="B934" s="4"/>
    </row>
    <row r="935" spans="2:2" ht="15.75" x14ac:dyDescent="0.25">
      <c r="B935" s="4"/>
    </row>
    <row r="936" spans="2:2" ht="15.75" x14ac:dyDescent="0.25">
      <c r="B936" s="4"/>
    </row>
    <row r="937" spans="2:2" ht="15.75" x14ac:dyDescent="0.25">
      <c r="B937" s="4"/>
    </row>
    <row r="938" spans="2:2" ht="15.75" x14ac:dyDescent="0.25">
      <c r="B938" s="4"/>
    </row>
    <row r="939" spans="2:2" ht="15.75" x14ac:dyDescent="0.25">
      <c r="B939" s="4"/>
    </row>
    <row r="940" spans="2:2" ht="15.75" x14ac:dyDescent="0.25">
      <c r="B940" s="4"/>
    </row>
    <row r="941" spans="2:2" ht="15.75" x14ac:dyDescent="0.25">
      <c r="B941" s="4"/>
    </row>
    <row r="942" spans="2:2" ht="15.75" x14ac:dyDescent="0.25">
      <c r="B942" s="4"/>
    </row>
    <row r="943" spans="2:2" ht="15.75" x14ac:dyDescent="0.25">
      <c r="B943" s="4"/>
    </row>
    <row r="944" spans="2:2" ht="15.75" x14ac:dyDescent="0.25">
      <c r="B944" s="4"/>
    </row>
    <row r="945" spans="2:2" ht="15.75" x14ac:dyDescent="0.25">
      <c r="B945" s="4"/>
    </row>
    <row r="946" spans="2:2" ht="15.75" x14ac:dyDescent="0.25">
      <c r="B946" s="4"/>
    </row>
    <row r="947" spans="2:2" ht="15.75" x14ac:dyDescent="0.25">
      <c r="B947" s="4"/>
    </row>
    <row r="948" spans="2:2" ht="15.75" x14ac:dyDescent="0.25">
      <c r="B948" s="4"/>
    </row>
    <row r="949" spans="2:2" ht="15.75" x14ac:dyDescent="0.25">
      <c r="B949" s="4"/>
    </row>
    <row r="950" spans="2:2" ht="15.75" x14ac:dyDescent="0.25">
      <c r="B950" s="4"/>
    </row>
    <row r="951" spans="2:2" ht="15.75" x14ac:dyDescent="0.25">
      <c r="B951" s="4"/>
    </row>
    <row r="952" spans="2:2" ht="15.75" x14ac:dyDescent="0.25">
      <c r="B952" s="4"/>
    </row>
    <row r="953" spans="2:2" ht="15.75" x14ac:dyDescent="0.25">
      <c r="B953" s="4"/>
    </row>
    <row r="954" spans="2:2" ht="15.75" x14ac:dyDescent="0.25">
      <c r="B954" s="4"/>
    </row>
    <row r="955" spans="2:2" ht="15.75" x14ac:dyDescent="0.25">
      <c r="B955" s="4"/>
    </row>
    <row r="956" spans="2:2" ht="15.75" x14ac:dyDescent="0.25">
      <c r="B956" s="4"/>
    </row>
    <row r="957" spans="2:2" ht="15.75" x14ac:dyDescent="0.25">
      <c r="B957" s="4"/>
    </row>
    <row r="958" spans="2:2" ht="15.75" x14ac:dyDescent="0.25">
      <c r="B958" s="4"/>
    </row>
    <row r="959" spans="2:2" ht="15.75" x14ac:dyDescent="0.25">
      <c r="B959" s="4"/>
    </row>
    <row r="960" spans="2:2" ht="15.75" x14ac:dyDescent="0.25">
      <c r="B960" s="4"/>
    </row>
    <row r="961" spans="2:2" ht="15.75" x14ac:dyDescent="0.25">
      <c r="B961" s="4"/>
    </row>
    <row r="962" spans="2:2" ht="15.75" x14ac:dyDescent="0.25">
      <c r="B962" s="4"/>
    </row>
    <row r="963" spans="2:2" ht="15.75" x14ac:dyDescent="0.25">
      <c r="B963" s="4"/>
    </row>
    <row r="964" spans="2:2" ht="15.75" x14ac:dyDescent="0.25">
      <c r="B964" s="4"/>
    </row>
    <row r="965" spans="2:2" ht="15.75" x14ac:dyDescent="0.25">
      <c r="B965" s="4"/>
    </row>
    <row r="966" spans="2:2" ht="15.75" x14ac:dyDescent="0.25">
      <c r="B966" s="4"/>
    </row>
    <row r="967" spans="2:2" ht="15.75" x14ac:dyDescent="0.25">
      <c r="B967" s="4"/>
    </row>
    <row r="968" spans="2:2" ht="15.75" x14ac:dyDescent="0.25">
      <c r="B968" s="4"/>
    </row>
    <row r="969" spans="2:2" ht="15.75" x14ac:dyDescent="0.25">
      <c r="B969" s="4"/>
    </row>
    <row r="970" spans="2:2" ht="15.75" x14ac:dyDescent="0.25">
      <c r="B970" s="4"/>
    </row>
    <row r="971" spans="2:2" ht="15.75" x14ac:dyDescent="0.25">
      <c r="B971" s="4"/>
    </row>
    <row r="972" spans="2:2" ht="15.75" x14ac:dyDescent="0.25">
      <c r="B972" s="4"/>
    </row>
    <row r="973" spans="2:2" ht="15.75" x14ac:dyDescent="0.25">
      <c r="B973" s="4"/>
    </row>
    <row r="974" spans="2:2" ht="15.75" x14ac:dyDescent="0.25">
      <c r="B974" s="4"/>
    </row>
    <row r="975" spans="2:2" ht="15.75" x14ac:dyDescent="0.25">
      <c r="B975" s="4"/>
    </row>
    <row r="976" spans="2:2" ht="15.75" x14ac:dyDescent="0.25">
      <c r="B976" s="4"/>
    </row>
    <row r="977" spans="2:2" ht="15.75" x14ac:dyDescent="0.25">
      <c r="B977" s="4"/>
    </row>
    <row r="978" spans="2:2" ht="15.75" x14ac:dyDescent="0.25">
      <c r="B978" s="4"/>
    </row>
    <row r="979" spans="2:2" ht="15.75" x14ac:dyDescent="0.25">
      <c r="B979" s="4"/>
    </row>
    <row r="980" spans="2:2" ht="15.75" x14ac:dyDescent="0.25">
      <c r="B980" s="4"/>
    </row>
    <row r="981" spans="2:2" ht="15.75" x14ac:dyDescent="0.25">
      <c r="B981" s="4"/>
    </row>
    <row r="982" spans="2:2" ht="15.75" x14ac:dyDescent="0.25">
      <c r="B982" s="4"/>
    </row>
    <row r="983" spans="2:2" ht="15.75" x14ac:dyDescent="0.25">
      <c r="B983" s="4"/>
    </row>
    <row r="984" spans="2:2" ht="15.75" x14ac:dyDescent="0.25">
      <c r="B984" s="4"/>
    </row>
    <row r="985" spans="2:2" ht="15.75" x14ac:dyDescent="0.25">
      <c r="B985" s="4"/>
    </row>
    <row r="986" spans="2:2" ht="15.75" x14ac:dyDescent="0.25">
      <c r="B986" s="4"/>
    </row>
    <row r="987" spans="2:2" ht="15.75" x14ac:dyDescent="0.25">
      <c r="B987" s="4"/>
    </row>
    <row r="988" spans="2:2" ht="15.75" x14ac:dyDescent="0.25">
      <c r="B988" s="4"/>
    </row>
    <row r="989" spans="2:2" ht="15.75" x14ac:dyDescent="0.25">
      <c r="B989" s="4"/>
    </row>
    <row r="990" spans="2:2" ht="15.75" x14ac:dyDescent="0.25">
      <c r="B990" s="4"/>
    </row>
    <row r="991" spans="2:2" ht="15.75" x14ac:dyDescent="0.25">
      <c r="B991" s="4"/>
    </row>
    <row r="992" spans="2:2" ht="15.75" x14ac:dyDescent="0.25">
      <c r="B992" s="4"/>
    </row>
    <row r="993" spans="2:2" ht="15.75" x14ac:dyDescent="0.25">
      <c r="B993" s="4"/>
    </row>
    <row r="994" spans="2:2" ht="15.75" x14ac:dyDescent="0.25">
      <c r="B994" s="4"/>
    </row>
    <row r="995" spans="2:2" ht="15.75" x14ac:dyDescent="0.25">
      <c r="B995" s="4"/>
    </row>
    <row r="996" spans="2:2" ht="15.75" x14ac:dyDescent="0.25">
      <c r="B996" s="4"/>
    </row>
    <row r="997" spans="2:2" ht="15.75" x14ac:dyDescent="0.25">
      <c r="B997" s="4"/>
    </row>
    <row r="998" spans="2:2" ht="15.75" x14ac:dyDescent="0.25">
      <c r="B998" s="4"/>
    </row>
    <row r="999" spans="2:2" ht="15.75" x14ac:dyDescent="0.25">
      <c r="B999" s="4"/>
    </row>
    <row r="1000" spans="2:2" ht="15.75" x14ac:dyDescent="0.25">
      <c r="B1000" s="4"/>
    </row>
    <row r="1001" spans="2:2" ht="15.75" x14ac:dyDescent="0.25">
      <c r="B1001" s="4"/>
    </row>
  </sheetData>
  <mergeCells count="2">
    <mergeCell ref="A2:C2"/>
    <mergeCell ref="A4:A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1"/>
  <sheetViews>
    <sheetView topLeftCell="A68" zoomScale="85" zoomScaleNormal="85" workbookViewId="0">
      <selection activeCell="D60" sqref="D60"/>
    </sheetView>
  </sheetViews>
  <sheetFormatPr defaultColWidth="11.25" defaultRowHeight="15" customHeight="1" x14ac:dyDescent="0.25"/>
  <cols>
    <col min="1" max="1" width="10.75" customWidth="1"/>
    <col min="2" max="2" width="24.125" customWidth="1"/>
    <col min="3" max="3" width="58.75" customWidth="1"/>
    <col min="4" max="4" width="60.75" customWidth="1"/>
  </cols>
  <sheetData>
    <row r="1" spans="1:26" ht="57.6" customHeight="1" x14ac:dyDescent="0.25"/>
    <row r="2" spans="1:26" ht="15.4" customHeight="1" x14ac:dyDescent="0.25">
      <c r="A2" s="33" t="s">
        <v>0</v>
      </c>
      <c r="B2" s="33"/>
      <c r="C2" s="33"/>
      <c r="D2" s="1"/>
      <c r="E2" s="5"/>
      <c r="F2" s="5"/>
      <c r="G2" s="5"/>
      <c r="H2" s="5"/>
      <c r="I2" s="5"/>
      <c r="J2" s="5"/>
      <c r="K2" s="5"/>
      <c r="L2" s="5"/>
      <c r="M2" s="5"/>
      <c r="N2" s="5"/>
      <c r="O2" s="5"/>
      <c r="P2" s="5"/>
      <c r="Q2" s="5"/>
      <c r="R2" s="5"/>
      <c r="S2" s="5"/>
      <c r="T2" s="5"/>
      <c r="U2" s="5"/>
      <c r="V2" s="5"/>
      <c r="W2" s="5"/>
      <c r="X2" s="5"/>
      <c r="Y2" s="5"/>
      <c r="Z2" s="5"/>
    </row>
    <row r="3" spans="1:26" ht="31.5" x14ac:dyDescent="0.25">
      <c r="A3" s="28" t="s">
        <v>1</v>
      </c>
      <c r="B3" s="29" t="s">
        <v>2</v>
      </c>
      <c r="C3" s="54" t="s">
        <v>4875</v>
      </c>
      <c r="D3" s="30" t="s">
        <v>4547</v>
      </c>
      <c r="E3" s="5"/>
      <c r="F3" s="5"/>
      <c r="G3" s="5"/>
      <c r="H3" s="5"/>
      <c r="I3" s="5"/>
      <c r="J3" s="5"/>
      <c r="K3" s="5"/>
      <c r="L3" s="5"/>
      <c r="M3" s="5"/>
      <c r="N3" s="5"/>
      <c r="O3" s="5"/>
      <c r="P3" s="5"/>
      <c r="Q3" s="5"/>
      <c r="R3" s="5"/>
      <c r="S3" s="5"/>
      <c r="T3" s="5"/>
      <c r="U3" s="5"/>
      <c r="V3" s="5"/>
      <c r="W3" s="5"/>
      <c r="X3" s="5"/>
      <c r="Y3" s="5"/>
      <c r="Z3" s="5"/>
    </row>
    <row r="4" spans="1:26" ht="31.15" customHeight="1" x14ac:dyDescent="0.25">
      <c r="A4" s="37" t="s">
        <v>396</v>
      </c>
      <c r="B4" s="29">
        <v>105991000101</v>
      </c>
      <c r="C4" s="28" t="s">
        <v>397</v>
      </c>
      <c r="D4" s="28" t="s">
        <v>398</v>
      </c>
      <c r="E4" s="5"/>
      <c r="F4" s="5"/>
      <c r="G4" s="5"/>
      <c r="H4" s="5"/>
      <c r="I4" s="5"/>
      <c r="J4" s="5"/>
      <c r="K4" s="5"/>
      <c r="L4" s="5"/>
      <c r="M4" s="5"/>
      <c r="N4" s="5"/>
      <c r="O4" s="5"/>
      <c r="P4" s="5"/>
      <c r="Q4" s="5"/>
      <c r="R4" s="5"/>
      <c r="S4" s="5"/>
      <c r="T4" s="5"/>
      <c r="U4" s="5"/>
      <c r="V4" s="5"/>
      <c r="W4" s="5"/>
      <c r="X4" s="5"/>
      <c r="Y4" s="5"/>
      <c r="Z4" s="5"/>
    </row>
    <row r="5" spans="1:26" ht="31.5" x14ac:dyDescent="0.25">
      <c r="A5" s="37"/>
      <c r="B5" s="29">
        <v>105991000104</v>
      </c>
      <c r="C5" s="28" t="s">
        <v>399</v>
      </c>
      <c r="D5" s="28" t="s">
        <v>400</v>
      </c>
      <c r="E5" s="5"/>
      <c r="F5" s="5"/>
      <c r="G5" s="5"/>
      <c r="H5" s="5"/>
      <c r="I5" s="5"/>
      <c r="J5" s="5"/>
      <c r="K5" s="5"/>
      <c r="L5" s="5"/>
      <c r="M5" s="5"/>
      <c r="N5" s="5"/>
      <c r="O5" s="5"/>
      <c r="P5" s="5"/>
      <c r="Q5" s="5"/>
      <c r="R5" s="5"/>
      <c r="S5" s="5"/>
      <c r="T5" s="5"/>
      <c r="U5" s="5"/>
      <c r="V5" s="5"/>
      <c r="W5" s="5"/>
      <c r="X5" s="5"/>
      <c r="Y5" s="5"/>
      <c r="Z5" s="5"/>
    </row>
    <row r="6" spans="1:26" ht="78.75" x14ac:dyDescent="0.25">
      <c r="A6" s="37"/>
      <c r="B6" s="29">
        <v>105991000105</v>
      </c>
      <c r="C6" s="28" t="s">
        <v>401</v>
      </c>
      <c r="D6" s="28" t="s">
        <v>402</v>
      </c>
      <c r="E6" s="5"/>
      <c r="F6" s="5"/>
      <c r="G6" s="5"/>
      <c r="H6" s="5"/>
      <c r="I6" s="5"/>
      <c r="J6" s="5"/>
      <c r="K6" s="5"/>
      <c r="L6" s="5"/>
      <c r="M6" s="5"/>
      <c r="N6" s="5"/>
      <c r="O6" s="5"/>
      <c r="P6" s="5"/>
      <c r="Q6" s="5"/>
      <c r="R6" s="5"/>
      <c r="S6" s="5"/>
      <c r="T6" s="5"/>
      <c r="U6" s="5"/>
      <c r="V6" s="5"/>
      <c r="W6" s="5"/>
      <c r="X6" s="5"/>
      <c r="Y6" s="5"/>
      <c r="Z6" s="5"/>
    </row>
    <row r="7" spans="1:26" ht="63" x14ac:dyDescent="0.25">
      <c r="A7" s="37"/>
      <c r="B7" s="29">
        <v>105991000107</v>
      </c>
      <c r="C7" s="28" t="s">
        <v>403</v>
      </c>
      <c r="D7" s="28" t="s">
        <v>404</v>
      </c>
      <c r="E7" s="5"/>
      <c r="F7" s="5"/>
      <c r="G7" s="5"/>
      <c r="H7" s="5"/>
      <c r="I7" s="5"/>
      <c r="J7" s="5"/>
      <c r="K7" s="5"/>
      <c r="L7" s="5"/>
      <c r="M7" s="5"/>
      <c r="N7" s="5"/>
      <c r="O7" s="5"/>
      <c r="P7" s="5"/>
      <c r="Q7" s="5"/>
      <c r="R7" s="5"/>
      <c r="S7" s="5"/>
      <c r="T7" s="5"/>
      <c r="U7" s="5"/>
      <c r="V7" s="5"/>
      <c r="W7" s="5"/>
      <c r="X7" s="5"/>
      <c r="Y7" s="5"/>
      <c r="Z7" s="5"/>
    </row>
    <row r="8" spans="1:26" ht="47.25" x14ac:dyDescent="0.25">
      <c r="A8" s="37"/>
      <c r="B8" s="29">
        <v>105991000102</v>
      </c>
      <c r="C8" s="28" t="s">
        <v>405</v>
      </c>
      <c r="D8" s="28" t="s">
        <v>406</v>
      </c>
      <c r="E8" s="5"/>
      <c r="F8" s="5"/>
      <c r="G8" s="5"/>
      <c r="H8" s="5"/>
      <c r="I8" s="5"/>
      <c r="J8" s="5"/>
      <c r="K8" s="5"/>
      <c r="L8" s="5"/>
      <c r="M8" s="5"/>
      <c r="N8" s="5"/>
      <c r="O8" s="5"/>
      <c r="P8" s="5"/>
      <c r="Q8" s="5"/>
      <c r="R8" s="5"/>
      <c r="S8" s="5"/>
      <c r="T8" s="5"/>
      <c r="U8" s="5"/>
      <c r="V8" s="5"/>
      <c r="W8" s="5"/>
      <c r="X8" s="5"/>
      <c r="Y8" s="5"/>
      <c r="Z8" s="5"/>
    </row>
    <row r="9" spans="1:26" ht="31.5" x14ac:dyDescent="0.25">
      <c r="A9" s="37"/>
      <c r="B9" s="29">
        <v>105991000103</v>
      </c>
      <c r="C9" s="28" t="s">
        <v>407</v>
      </c>
      <c r="D9" s="28" t="s">
        <v>408</v>
      </c>
      <c r="E9" s="5"/>
      <c r="F9" s="5"/>
      <c r="G9" s="5"/>
      <c r="H9" s="5"/>
      <c r="I9" s="5"/>
      <c r="J9" s="5"/>
      <c r="K9" s="5"/>
      <c r="L9" s="5"/>
      <c r="M9" s="5"/>
      <c r="N9" s="5"/>
      <c r="O9" s="5"/>
      <c r="P9" s="5"/>
      <c r="Q9" s="5"/>
      <c r="R9" s="5"/>
      <c r="S9" s="5"/>
      <c r="T9" s="5"/>
      <c r="U9" s="5"/>
      <c r="V9" s="5"/>
      <c r="W9" s="5"/>
      <c r="X9" s="5"/>
      <c r="Y9" s="5"/>
      <c r="Z9" s="5"/>
    </row>
    <row r="10" spans="1:26" ht="31.5" x14ac:dyDescent="0.25">
      <c r="A10" s="37"/>
      <c r="B10" s="29">
        <v>105941000101</v>
      </c>
      <c r="C10" s="28" t="s">
        <v>409</v>
      </c>
      <c r="D10" s="28" t="s">
        <v>410</v>
      </c>
      <c r="E10" s="5"/>
      <c r="F10" s="5"/>
      <c r="G10" s="5"/>
      <c r="H10" s="5"/>
      <c r="I10" s="5"/>
      <c r="J10" s="5"/>
      <c r="K10" s="5"/>
      <c r="L10" s="5"/>
      <c r="M10" s="5"/>
      <c r="N10" s="5"/>
      <c r="O10" s="5"/>
      <c r="P10" s="5"/>
      <c r="Q10" s="5"/>
      <c r="R10" s="5"/>
      <c r="S10" s="5"/>
      <c r="T10" s="5"/>
      <c r="U10" s="5"/>
      <c r="V10" s="5"/>
      <c r="W10" s="5"/>
      <c r="X10" s="5"/>
      <c r="Y10" s="5"/>
      <c r="Z10" s="5"/>
    </row>
    <row r="11" spans="1:26" ht="31.5" x14ac:dyDescent="0.25">
      <c r="A11" s="37"/>
      <c r="B11" s="29">
        <v>105941000102</v>
      </c>
      <c r="C11" s="28" t="s">
        <v>411</v>
      </c>
      <c r="D11" s="28" t="s">
        <v>412</v>
      </c>
      <c r="E11" s="5"/>
      <c r="F11" s="5"/>
      <c r="G11" s="5"/>
      <c r="H11" s="5"/>
      <c r="I11" s="5"/>
      <c r="J11" s="5"/>
      <c r="K11" s="5"/>
      <c r="L11" s="5"/>
      <c r="M11" s="5"/>
      <c r="N11" s="5"/>
      <c r="O11" s="5"/>
      <c r="P11" s="5"/>
      <c r="Q11" s="5"/>
      <c r="R11" s="5"/>
      <c r="S11" s="5"/>
      <c r="T11" s="5"/>
      <c r="U11" s="5"/>
      <c r="V11" s="5"/>
      <c r="W11" s="5"/>
      <c r="X11" s="5"/>
      <c r="Y11" s="5"/>
      <c r="Z11" s="5"/>
    </row>
    <row r="12" spans="1:26" ht="47.25" x14ac:dyDescent="0.25">
      <c r="A12" s="37"/>
      <c r="B12" s="29">
        <v>105151000999</v>
      </c>
      <c r="C12" s="28" t="s">
        <v>413</v>
      </c>
      <c r="D12" s="28" t="s">
        <v>414</v>
      </c>
      <c r="E12" s="5"/>
      <c r="F12" s="5"/>
      <c r="G12" s="5"/>
      <c r="H12" s="5"/>
      <c r="I12" s="5"/>
      <c r="J12" s="5"/>
      <c r="K12" s="5"/>
      <c r="L12" s="5"/>
      <c r="M12" s="5"/>
      <c r="N12" s="5"/>
      <c r="O12" s="5"/>
      <c r="P12" s="5"/>
      <c r="Q12" s="5"/>
      <c r="R12" s="5"/>
      <c r="S12" s="5"/>
      <c r="T12" s="5"/>
      <c r="U12" s="5"/>
      <c r="V12" s="5"/>
      <c r="W12" s="5"/>
      <c r="X12" s="5"/>
      <c r="Y12" s="5"/>
      <c r="Z12" s="5"/>
    </row>
    <row r="13" spans="1:26" ht="47.25" x14ac:dyDescent="0.25">
      <c r="A13" s="37"/>
      <c r="B13" s="29">
        <v>105131000999</v>
      </c>
      <c r="C13" s="28" t="s">
        <v>415</v>
      </c>
      <c r="D13" s="28" t="s">
        <v>416</v>
      </c>
      <c r="E13" s="5"/>
      <c r="F13" s="5"/>
      <c r="G13" s="5"/>
      <c r="H13" s="5"/>
      <c r="I13" s="5"/>
      <c r="J13" s="5"/>
      <c r="K13" s="5"/>
      <c r="L13" s="5"/>
      <c r="M13" s="5"/>
      <c r="N13" s="5"/>
      <c r="O13" s="5"/>
      <c r="P13" s="5"/>
      <c r="Q13" s="5"/>
      <c r="R13" s="5"/>
      <c r="S13" s="5"/>
      <c r="T13" s="5"/>
      <c r="U13" s="5"/>
      <c r="V13" s="5"/>
      <c r="W13" s="5"/>
      <c r="X13" s="5"/>
      <c r="Y13" s="5"/>
      <c r="Z13" s="5"/>
    </row>
    <row r="14" spans="1:26" ht="31.5" x14ac:dyDescent="0.25">
      <c r="A14" s="37"/>
      <c r="B14" s="29">
        <v>105111000101</v>
      </c>
      <c r="C14" s="28" t="s">
        <v>417</v>
      </c>
      <c r="D14" s="28" t="s">
        <v>418</v>
      </c>
      <c r="E14" s="5"/>
      <c r="F14" s="5"/>
      <c r="G14" s="5"/>
      <c r="H14" s="5"/>
      <c r="I14" s="5"/>
      <c r="J14" s="5"/>
      <c r="K14" s="5"/>
      <c r="L14" s="5"/>
      <c r="M14" s="5"/>
      <c r="N14" s="5"/>
      <c r="O14" s="5"/>
      <c r="P14" s="5"/>
      <c r="Q14" s="5"/>
      <c r="R14" s="5"/>
      <c r="S14" s="5"/>
      <c r="T14" s="5"/>
      <c r="U14" s="5"/>
      <c r="V14" s="5"/>
      <c r="W14" s="5"/>
      <c r="X14" s="5"/>
      <c r="Y14" s="5"/>
      <c r="Z14" s="5"/>
    </row>
    <row r="15" spans="1:26" ht="31.5" x14ac:dyDescent="0.25">
      <c r="A15" s="37"/>
      <c r="B15" s="29">
        <v>105111000102</v>
      </c>
      <c r="C15" s="28" t="s">
        <v>419</v>
      </c>
      <c r="D15" s="28" t="s">
        <v>420</v>
      </c>
      <c r="E15" s="5"/>
      <c r="F15" s="5"/>
      <c r="G15" s="5"/>
      <c r="H15" s="5"/>
      <c r="I15" s="5"/>
      <c r="J15" s="5"/>
      <c r="K15" s="5"/>
      <c r="L15" s="5"/>
      <c r="M15" s="5"/>
      <c r="N15" s="5"/>
      <c r="O15" s="5"/>
      <c r="P15" s="5"/>
      <c r="Q15" s="5"/>
      <c r="R15" s="5"/>
      <c r="S15" s="5"/>
      <c r="T15" s="5"/>
      <c r="U15" s="5"/>
      <c r="V15" s="5"/>
      <c r="W15" s="5"/>
      <c r="X15" s="5"/>
      <c r="Y15" s="5"/>
      <c r="Z15" s="5"/>
    </row>
    <row r="16" spans="1:26" ht="47.25" x14ac:dyDescent="0.25">
      <c r="A16" s="37"/>
      <c r="B16" s="29">
        <v>105121000999</v>
      </c>
      <c r="C16" s="28" t="s">
        <v>421</v>
      </c>
      <c r="D16" s="28" t="s">
        <v>422</v>
      </c>
      <c r="E16" s="5"/>
      <c r="F16" s="5"/>
      <c r="G16" s="5"/>
      <c r="H16" s="5"/>
      <c r="I16" s="5"/>
      <c r="J16" s="5"/>
      <c r="K16" s="5"/>
      <c r="L16" s="5"/>
      <c r="M16" s="5"/>
      <c r="N16" s="5"/>
      <c r="O16" s="5"/>
      <c r="P16" s="5"/>
      <c r="Q16" s="5"/>
      <c r="R16" s="5"/>
      <c r="S16" s="5"/>
      <c r="T16" s="5"/>
      <c r="U16" s="5"/>
      <c r="V16" s="5"/>
      <c r="W16" s="5"/>
      <c r="X16" s="5"/>
      <c r="Y16" s="5"/>
      <c r="Z16" s="5"/>
    </row>
    <row r="17" spans="1:26" ht="47.25" x14ac:dyDescent="0.25">
      <c r="A17" s="37"/>
      <c r="B17" s="29">
        <v>105141000999</v>
      </c>
      <c r="C17" s="28" t="s">
        <v>423</v>
      </c>
      <c r="D17" s="28" t="s">
        <v>424</v>
      </c>
      <c r="E17" s="5"/>
      <c r="F17" s="5"/>
      <c r="G17" s="5"/>
      <c r="H17" s="5"/>
      <c r="I17" s="5"/>
      <c r="J17" s="5"/>
      <c r="K17" s="5"/>
      <c r="L17" s="5"/>
      <c r="M17" s="5"/>
      <c r="N17" s="5"/>
      <c r="O17" s="5"/>
      <c r="P17" s="5"/>
      <c r="Q17" s="5"/>
      <c r="R17" s="5"/>
      <c r="S17" s="5"/>
      <c r="T17" s="5"/>
      <c r="U17" s="5"/>
      <c r="V17" s="5"/>
      <c r="W17" s="5"/>
      <c r="X17" s="5"/>
      <c r="Y17" s="5"/>
      <c r="Z17" s="5"/>
    </row>
    <row r="18" spans="1:26" ht="15.75" x14ac:dyDescent="0.25">
      <c r="A18" s="37"/>
      <c r="B18" s="29">
        <v>106392100999</v>
      </c>
      <c r="C18" s="28" t="s">
        <v>425</v>
      </c>
      <c r="D18" s="28" t="s">
        <v>426</v>
      </c>
      <c r="E18" s="5"/>
      <c r="F18" s="5"/>
      <c r="G18" s="5"/>
      <c r="H18" s="5"/>
      <c r="I18" s="5"/>
      <c r="J18" s="5"/>
      <c r="K18" s="5"/>
      <c r="L18" s="5"/>
      <c r="M18" s="5"/>
      <c r="N18" s="5"/>
      <c r="O18" s="5"/>
      <c r="P18" s="5"/>
      <c r="Q18" s="5"/>
      <c r="R18" s="5"/>
      <c r="S18" s="5"/>
      <c r="T18" s="5"/>
      <c r="U18" s="5"/>
      <c r="V18" s="5"/>
      <c r="W18" s="5"/>
      <c r="X18" s="5"/>
      <c r="Y18" s="5"/>
      <c r="Z18" s="5"/>
    </row>
    <row r="19" spans="1:26" ht="15.75" x14ac:dyDescent="0.25">
      <c r="A19" s="37"/>
      <c r="B19" s="29">
        <v>106392390999</v>
      </c>
      <c r="C19" s="28" t="s">
        <v>427</v>
      </c>
      <c r="D19" s="28" t="s">
        <v>428</v>
      </c>
      <c r="E19" s="5"/>
      <c r="F19" s="5"/>
      <c r="G19" s="5"/>
      <c r="H19" s="5"/>
      <c r="I19" s="5"/>
      <c r="J19" s="5"/>
      <c r="K19" s="5"/>
      <c r="L19" s="5"/>
      <c r="M19" s="5"/>
      <c r="N19" s="5"/>
      <c r="O19" s="5"/>
      <c r="P19" s="5"/>
      <c r="Q19" s="5"/>
      <c r="R19" s="5"/>
      <c r="S19" s="5"/>
      <c r="T19" s="5"/>
      <c r="U19" s="5"/>
      <c r="V19" s="5"/>
      <c r="W19" s="5"/>
      <c r="X19" s="5"/>
      <c r="Y19" s="5"/>
      <c r="Z19" s="5"/>
    </row>
    <row r="20" spans="1:26" ht="31.5" x14ac:dyDescent="0.25">
      <c r="A20" s="37"/>
      <c r="B20" s="29">
        <v>106339090101</v>
      </c>
      <c r="C20" s="28" t="s">
        <v>429</v>
      </c>
      <c r="D20" s="28" t="s">
        <v>430</v>
      </c>
      <c r="E20" s="5"/>
      <c r="F20" s="5"/>
      <c r="G20" s="5"/>
      <c r="H20" s="5"/>
      <c r="I20" s="5"/>
      <c r="J20" s="5"/>
      <c r="K20" s="5"/>
      <c r="L20" s="5"/>
      <c r="M20" s="5"/>
      <c r="N20" s="5"/>
      <c r="O20" s="5"/>
      <c r="P20" s="5"/>
      <c r="Q20" s="5"/>
      <c r="R20" s="5"/>
      <c r="S20" s="5"/>
      <c r="T20" s="5"/>
      <c r="U20" s="5"/>
      <c r="V20" s="5"/>
      <c r="W20" s="5"/>
      <c r="X20" s="5"/>
      <c r="Y20" s="5"/>
      <c r="Z20" s="5"/>
    </row>
    <row r="21" spans="1:26" ht="47.25" x14ac:dyDescent="0.25">
      <c r="A21" s="37"/>
      <c r="B21" s="29">
        <v>106339090102</v>
      </c>
      <c r="C21" s="28" t="s">
        <v>431</v>
      </c>
      <c r="D21" s="28" t="s">
        <v>432</v>
      </c>
      <c r="E21" s="5"/>
      <c r="F21" s="5"/>
      <c r="G21" s="5"/>
      <c r="H21" s="5"/>
      <c r="I21" s="5"/>
      <c r="J21" s="5"/>
      <c r="K21" s="5"/>
      <c r="L21" s="5"/>
      <c r="M21" s="5"/>
      <c r="N21" s="5"/>
      <c r="O21" s="5"/>
      <c r="P21" s="5"/>
      <c r="Q21" s="5"/>
      <c r="R21" s="5"/>
      <c r="S21" s="5"/>
      <c r="T21" s="5"/>
      <c r="U21" s="5"/>
      <c r="V21" s="5"/>
      <c r="W21" s="5"/>
      <c r="X21" s="5"/>
      <c r="Y21" s="5"/>
      <c r="Z21" s="5"/>
    </row>
    <row r="22" spans="1:26" ht="63" x14ac:dyDescent="0.25">
      <c r="A22" s="37"/>
      <c r="B22" s="29">
        <v>106392990102</v>
      </c>
      <c r="C22" s="28" t="s">
        <v>433</v>
      </c>
      <c r="D22" s="28" t="s">
        <v>434</v>
      </c>
      <c r="E22" s="5"/>
      <c r="F22" s="5"/>
      <c r="G22" s="5"/>
      <c r="H22" s="5"/>
      <c r="I22" s="5"/>
      <c r="J22" s="5"/>
      <c r="K22" s="5"/>
      <c r="L22" s="5"/>
      <c r="M22" s="5"/>
      <c r="N22" s="5"/>
      <c r="O22" s="5"/>
      <c r="P22" s="5"/>
      <c r="Q22" s="5"/>
      <c r="R22" s="5"/>
      <c r="S22" s="5"/>
      <c r="T22" s="5"/>
      <c r="U22" s="5"/>
      <c r="V22" s="5"/>
      <c r="W22" s="5"/>
      <c r="X22" s="5"/>
      <c r="Y22" s="5"/>
      <c r="Z22" s="5"/>
    </row>
    <row r="23" spans="1:26" ht="47.25" x14ac:dyDescent="0.25">
      <c r="A23" s="37"/>
      <c r="B23" s="29">
        <v>106392990103</v>
      </c>
      <c r="C23" s="28" t="s">
        <v>435</v>
      </c>
      <c r="D23" s="28" t="s">
        <v>436</v>
      </c>
      <c r="E23" s="5"/>
      <c r="F23" s="5"/>
      <c r="G23" s="5"/>
      <c r="H23" s="5"/>
      <c r="I23" s="5"/>
      <c r="J23" s="5"/>
      <c r="K23" s="5"/>
      <c r="L23" s="5"/>
      <c r="M23" s="5"/>
      <c r="N23" s="5"/>
      <c r="O23" s="5"/>
      <c r="P23" s="5"/>
      <c r="Q23" s="5"/>
      <c r="R23" s="5"/>
      <c r="S23" s="5"/>
      <c r="T23" s="5"/>
      <c r="U23" s="5"/>
      <c r="V23" s="5"/>
      <c r="W23" s="5"/>
      <c r="X23" s="5"/>
      <c r="Y23" s="5"/>
      <c r="Z23" s="5"/>
    </row>
    <row r="24" spans="1:26" ht="31.5" x14ac:dyDescent="0.25">
      <c r="A24" s="37"/>
      <c r="B24" s="29">
        <v>106392990101</v>
      </c>
      <c r="C24" s="28" t="s">
        <v>437</v>
      </c>
      <c r="D24" s="28" t="s">
        <v>438</v>
      </c>
      <c r="E24" s="5"/>
      <c r="F24" s="5"/>
      <c r="G24" s="5"/>
      <c r="H24" s="5"/>
      <c r="I24" s="5"/>
      <c r="J24" s="5"/>
      <c r="K24" s="5"/>
      <c r="L24" s="5"/>
      <c r="M24" s="5"/>
      <c r="N24" s="5"/>
      <c r="O24" s="5"/>
      <c r="P24" s="5"/>
      <c r="Q24" s="5"/>
      <c r="R24" s="5"/>
      <c r="S24" s="5"/>
      <c r="T24" s="5"/>
      <c r="U24" s="5"/>
      <c r="V24" s="5"/>
      <c r="W24" s="5"/>
      <c r="X24" s="5"/>
      <c r="Y24" s="5"/>
      <c r="Z24" s="5"/>
    </row>
    <row r="25" spans="1:26" ht="31.5" x14ac:dyDescent="0.25">
      <c r="A25" s="37"/>
      <c r="B25" s="29">
        <v>106392910103</v>
      </c>
      <c r="C25" s="28" t="s">
        <v>439</v>
      </c>
      <c r="D25" s="28" t="s">
        <v>440</v>
      </c>
      <c r="E25" s="5"/>
      <c r="F25" s="5"/>
      <c r="G25" s="5"/>
      <c r="H25" s="5"/>
      <c r="I25" s="5"/>
      <c r="J25" s="5"/>
      <c r="K25" s="5"/>
      <c r="L25" s="5"/>
      <c r="M25" s="5"/>
      <c r="N25" s="5"/>
      <c r="O25" s="5"/>
      <c r="P25" s="5"/>
      <c r="Q25" s="5"/>
      <c r="R25" s="5"/>
      <c r="S25" s="5"/>
      <c r="T25" s="5"/>
      <c r="U25" s="5"/>
      <c r="V25" s="5"/>
      <c r="W25" s="5"/>
      <c r="X25" s="5"/>
      <c r="Y25" s="5"/>
      <c r="Z25" s="5"/>
    </row>
    <row r="26" spans="1:26" ht="63" x14ac:dyDescent="0.25">
      <c r="A26" s="37"/>
      <c r="B26" s="29">
        <v>106392910102</v>
      </c>
      <c r="C26" s="28" t="s">
        <v>441</v>
      </c>
      <c r="D26" s="28" t="s">
        <v>442</v>
      </c>
      <c r="E26" s="5"/>
      <c r="F26" s="5"/>
      <c r="G26" s="5"/>
      <c r="H26" s="5"/>
      <c r="I26" s="5"/>
      <c r="J26" s="5"/>
      <c r="K26" s="5"/>
      <c r="L26" s="5"/>
      <c r="M26" s="5"/>
      <c r="N26" s="5"/>
      <c r="O26" s="5"/>
      <c r="P26" s="5"/>
      <c r="Q26" s="5"/>
      <c r="R26" s="5"/>
      <c r="S26" s="5"/>
      <c r="T26" s="5"/>
      <c r="U26" s="5"/>
      <c r="V26" s="5"/>
      <c r="W26" s="5"/>
      <c r="X26" s="5"/>
      <c r="Y26" s="5"/>
      <c r="Z26" s="5"/>
    </row>
    <row r="27" spans="1:26" ht="63" x14ac:dyDescent="0.25">
      <c r="A27" s="37"/>
      <c r="B27" s="29">
        <v>106392910104</v>
      </c>
      <c r="C27" s="28" t="s">
        <v>443</v>
      </c>
      <c r="D27" s="28" t="s">
        <v>444</v>
      </c>
      <c r="E27" s="5"/>
      <c r="F27" s="5"/>
      <c r="G27" s="5"/>
      <c r="H27" s="5"/>
      <c r="I27" s="5"/>
      <c r="J27" s="5"/>
      <c r="K27" s="5"/>
      <c r="L27" s="5"/>
      <c r="M27" s="5"/>
      <c r="N27" s="5"/>
      <c r="O27" s="5"/>
      <c r="P27" s="5"/>
      <c r="Q27" s="5"/>
      <c r="R27" s="5"/>
      <c r="S27" s="5"/>
      <c r="T27" s="5"/>
      <c r="U27" s="5"/>
      <c r="V27" s="5"/>
      <c r="W27" s="5"/>
      <c r="X27" s="5"/>
      <c r="Y27" s="5"/>
      <c r="Z27" s="5"/>
    </row>
    <row r="28" spans="1:26" ht="78.75" x14ac:dyDescent="0.25">
      <c r="A28" s="37"/>
      <c r="B28" s="29">
        <v>106392910105</v>
      </c>
      <c r="C28" s="28" t="s">
        <v>445</v>
      </c>
      <c r="D28" s="28" t="s">
        <v>446</v>
      </c>
      <c r="E28" s="5"/>
      <c r="F28" s="5"/>
      <c r="G28" s="5"/>
      <c r="H28" s="5"/>
      <c r="I28" s="5"/>
      <c r="J28" s="5"/>
      <c r="K28" s="5"/>
      <c r="L28" s="5"/>
      <c r="M28" s="5"/>
      <c r="N28" s="5"/>
      <c r="O28" s="5"/>
      <c r="P28" s="5"/>
      <c r="Q28" s="5"/>
      <c r="R28" s="5"/>
      <c r="S28" s="5"/>
      <c r="T28" s="5"/>
      <c r="U28" s="5"/>
      <c r="V28" s="5"/>
      <c r="W28" s="5"/>
      <c r="X28" s="5"/>
      <c r="Y28" s="5"/>
      <c r="Z28" s="5"/>
    </row>
    <row r="29" spans="1:26" ht="63" x14ac:dyDescent="0.25">
      <c r="A29" s="37"/>
      <c r="B29" s="29">
        <v>106392910101</v>
      </c>
      <c r="C29" s="28" t="s">
        <v>447</v>
      </c>
      <c r="D29" s="28" t="s">
        <v>448</v>
      </c>
      <c r="E29" s="5"/>
      <c r="F29" s="5"/>
      <c r="G29" s="5"/>
      <c r="H29" s="5"/>
      <c r="I29" s="5"/>
      <c r="J29" s="5"/>
      <c r="K29" s="5"/>
      <c r="L29" s="5"/>
      <c r="M29" s="5"/>
      <c r="N29" s="5"/>
      <c r="O29" s="5"/>
      <c r="P29" s="5"/>
      <c r="Q29" s="5"/>
      <c r="R29" s="5"/>
      <c r="S29" s="5"/>
      <c r="T29" s="5"/>
      <c r="U29" s="5"/>
      <c r="V29" s="5"/>
      <c r="W29" s="5"/>
      <c r="X29" s="5"/>
      <c r="Y29" s="5"/>
      <c r="Z29" s="5"/>
    </row>
    <row r="30" spans="1:26" ht="63" x14ac:dyDescent="0.25">
      <c r="A30" s="37"/>
      <c r="B30" s="29">
        <v>106399090102</v>
      </c>
      <c r="C30" s="28" t="s">
        <v>449</v>
      </c>
      <c r="D30" s="28" t="s">
        <v>450</v>
      </c>
      <c r="E30" s="5"/>
      <c r="F30" s="5"/>
      <c r="G30" s="5"/>
      <c r="H30" s="5"/>
      <c r="I30" s="5"/>
      <c r="J30" s="5"/>
      <c r="K30" s="5"/>
      <c r="L30" s="5"/>
      <c r="M30" s="5"/>
      <c r="N30" s="5"/>
      <c r="O30" s="5"/>
      <c r="P30" s="5"/>
      <c r="Q30" s="5"/>
      <c r="R30" s="5"/>
      <c r="S30" s="5"/>
      <c r="T30" s="5"/>
      <c r="U30" s="5"/>
      <c r="V30" s="5"/>
      <c r="W30" s="5"/>
      <c r="X30" s="5"/>
      <c r="Y30" s="5"/>
      <c r="Z30" s="5"/>
    </row>
    <row r="31" spans="1:26" ht="47.25" x14ac:dyDescent="0.25">
      <c r="A31" s="37"/>
      <c r="B31" s="29">
        <v>106399090103</v>
      </c>
      <c r="C31" s="28" t="s">
        <v>451</v>
      </c>
      <c r="D31" s="28" t="s">
        <v>452</v>
      </c>
      <c r="E31" s="5"/>
      <c r="F31" s="5"/>
      <c r="G31" s="5"/>
      <c r="H31" s="5"/>
      <c r="I31" s="5"/>
      <c r="J31" s="5"/>
      <c r="K31" s="5"/>
      <c r="L31" s="5"/>
      <c r="M31" s="5"/>
      <c r="N31" s="5"/>
      <c r="O31" s="5"/>
      <c r="P31" s="5"/>
      <c r="Q31" s="5"/>
      <c r="R31" s="5"/>
      <c r="S31" s="5"/>
      <c r="T31" s="5"/>
      <c r="U31" s="5"/>
      <c r="V31" s="5"/>
      <c r="W31" s="5"/>
      <c r="X31" s="5"/>
      <c r="Y31" s="5"/>
      <c r="Z31" s="5"/>
    </row>
    <row r="32" spans="1:26" ht="63" x14ac:dyDescent="0.25">
      <c r="A32" s="37"/>
      <c r="B32" s="29">
        <v>106399090101</v>
      </c>
      <c r="C32" s="28" t="s">
        <v>453</v>
      </c>
      <c r="D32" s="28" t="s">
        <v>454</v>
      </c>
      <c r="E32" s="5"/>
      <c r="F32" s="5"/>
      <c r="G32" s="5"/>
      <c r="H32" s="5"/>
      <c r="I32" s="5"/>
      <c r="J32" s="5"/>
      <c r="K32" s="5"/>
      <c r="L32" s="5"/>
      <c r="M32" s="5"/>
      <c r="N32" s="5"/>
      <c r="O32" s="5"/>
      <c r="P32" s="5"/>
      <c r="Q32" s="5"/>
      <c r="R32" s="5"/>
      <c r="S32" s="5"/>
      <c r="T32" s="5"/>
      <c r="U32" s="5"/>
      <c r="V32" s="5"/>
      <c r="W32" s="5"/>
      <c r="X32" s="5"/>
      <c r="Y32" s="5"/>
      <c r="Z32" s="5"/>
    </row>
    <row r="33" spans="1:26" ht="15.75" x14ac:dyDescent="0.25">
      <c r="A33" s="37"/>
      <c r="B33" s="29">
        <v>106391090999</v>
      </c>
      <c r="C33" s="28" t="s">
        <v>455</v>
      </c>
      <c r="D33" s="28" t="s">
        <v>456</v>
      </c>
      <c r="E33" s="5"/>
      <c r="F33" s="5"/>
      <c r="G33" s="5"/>
      <c r="H33" s="5"/>
      <c r="I33" s="5"/>
      <c r="J33" s="5"/>
      <c r="K33" s="5"/>
      <c r="L33" s="5"/>
      <c r="M33" s="5"/>
      <c r="N33" s="5"/>
      <c r="O33" s="5"/>
      <c r="P33" s="5"/>
      <c r="Q33" s="5"/>
      <c r="R33" s="5"/>
      <c r="S33" s="5"/>
      <c r="T33" s="5"/>
      <c r="U33" s="5"/>
      <c r="V33" s="5"/>
      <c r="W33" s="5"/>
      <c r="X33" s="5"/>
      <c r="Y33" s="5"/>
      <c r="Z33" s="5"/>
    </row>
    <row r="34" spans="1:26" ht="31.5" x14ac:dyDescent="0.25">
      <c r="A34" s="37"/>
      <c r="B34" s="29">
        <v>106391010107</v>
      </c>
      <c r="C34" s="28" t="s">
        <v>457</v>
      </c>
      <c r="D34" s="28" t="s">
        <v>458</v>
      </c>
      <c r="E34" s="5"/>
      <c r="F34" s="5"/>
      <c r="G34" s="5"/>
      <c r="H34" s="5"/>
      <c r="I34" s="5"/>
      <c r="J34" s="5"/>
      <c r="K34" s="5"/>
      <c r="L34" s="5"/>
      <c r="M34" s="5"/>
      <c r="N34" s="5"/>
      <c r="O34" s="5"/>
      <c r="P34" s="5"/>
      <c r="Q34" s="5"/>
      <c r="R34" s="5"/>
      <c r="S34" s="5"/>
      <c r="T34" s="5"/>
      <c r="U34" s="5"/>
      <c r="V34" s="5"/>
      <c r="W34" s="5"/>
      <c r="X34" s="5"/>
      <c r="Y34" s="5"/>
      <c r="Z34" s="5"/>
    </row>
    <row r="35" spans="1:26" ht="63" x14ac:dyDescent="0.25">
      <c r="A35" s="37"/>
      <c r="B35" s="29">
        <v>106391010102</v>
      </c>
      <c r="C35" s="28" t="s">
        <v>459</v>
      </c>
      <c r="D35" s="28" t="s">
        <v>460</v>
      </c>
      <c r="E35" s="5"/>
      <c r="F35" s="5"/>
      <c r="G35" s="5"/>
      <c r="H35" s="5"/>
      <c r="I35" s="5"/>
      <c r="J35" s="5"/>
      <c r="K35" s="5"/>
      <c r="L35" s="5"/>
      <c r="M35" s="5"/>
      <c r="N35" s="5"/>
      <c r="O35" s="5"/>
      <c r="P35" s="5"/>
      <c r="Q35" s="5"/>
      <c r="R35" s="5"/>
      <c r="S35" s="5"/>
      <c r="T35" s="5"/>
      <c r="U35" s="5"/>
      <c r="V35" s="5"/>
      <c r="W35" s="5"/>
      <c r="X35" s="5"/>
      <c r="Y35" s="5"/>
      <c r="Z35" s="5"/>
    </row>
    <row r="36" spans="1:26" ht="31.5" x14ac:dyDescent="0.25">
      <c r="A36" s="37"/>
      <c r="B36" s="29">
        <v>106391010108</v>
      </c>
      <c r="C36" s="28" t="s">
        <v>461</v>
      </c>
      <c r="D36" s="28" t="s">
        <v>462</v>
      </c>
      <c r="E36" s="5"/>
      <c r="F36" s="5"/>
      <c r="G36" s="5"/>
      <c r="H36" s="5"/>
      <c r="I36" s="5"/>
      <c r="J36" s="5"/>
      <c r="K36" s="5"/>
      <c r="L36" s="5"/>
      <c r="M36" s="5"/>
      <c r="N36" s="5"/>
      <c r="O36" s="5"/>
      <c r="P36" s="5"/>
      <c r="Q36" s="5"/>
      <c r="R36" s="5"/>
      <c r="S36" s="5"/>
      <c r="T36" s="5"/>
      <c r="U36" s="5"/>
      <c r="V36" s="5"/>
      <c r="W36" s="5"/>
      <c r="X36" s="5"/>
      <c r="Y36" s="5"/>
      <c r="Z36" s="5"/>
    </row>
    <row r="37" spans="1:26" ht="63" x14ac:dyDescent="0.25">
      <c r="A37" s="37"/>
      <c r="B37" s="29">
        <v>106391010124</v>
      </c>
      <c r="C37" s="28" t="s">
        <v>463</v>
      </c>
      <c r="D37" s="28" t="s">
        <v>464</v>
      </c>
      <c r="E37" s="5"/>
      <c r="F37" s="5"/>
      <c r="G37" s="5"/>
      <c r="H37" s="5"/>
      <c r="I37" s="5"/>
      <c r="J37" s="5"/>
      <c r="K37" s="5"/>
      <c r="L37" s="5"/>
      <c r="M37" s="5"/>
      <c r="N37" s="5"/>
      <c r="O37" s="5"/>
      <c r="P37" s="5"/>
      <c r="Q37" s="5"/>
      <c r="R37" s="5"/>
      <c r="S37" s="5"/>
      <c r="T37" s="5"/>
      <c r="U37" s="5"/>
      <c r="V37" s="5"/>
      <c r="W37" s="5"/>
      <c r="X37" s="5"/>
      <c r="Y37" s="5"/>
      <c r="Z37" s="5"/>
    </row>
    <row r="38" spans="1:26" ht="63" x14ac:dyDescent="0.25">
      <c r="A38" s="37"/>
      <c r="B38" s="29">
        <v>106391010101</v>
      </c>
      <c r="C38" s="28" t="s">
        <v>465</v>
      </c>
      <c r="D38" s="28" t="s">
        <v>466</v>
      </c>
      <c r="E38" s="5"/>
      <c r="F38" s="5"/>
      <c r="G38" s="5"/>
      <c r="H38" s="5"/>
      <c r="I38" s="5"/>
      <c r="J38" s="5"/>
      <c r="K38" s="5"/>
      <c r="L38" s="5"/>
      <c r="M38" s="5"/>
      <c r="N38" s="5"/>
      <c r="O38" s="5"/>
      <c r="P38" s="5"/>
      <c r="Q38" s="5"/>
      <c r="R38" s="5"/>
      <c r="S38" s="5"/>
      <c r="T38" s="5"/>
      <c r="U38" s="5"/>
      <c r="V38" s="5"/>
      <c r="W38" s="5"/>
      <c r="X38" s="5"/>
      <c r="Y38" s="5"/>
      <c r="Z38" s="5"/>
    </row>
    <row r="39" spans="1:26" ht="63" x14ac:dyDescent="0.25">
      <c r="A39" s="37"/>
      <c r="B39" s="29">
        <v>407190090101</v>
      </c>
      <c r="C39" s="28" t="s">
        <v>467</v>
      </c>
      <c r="D39" s="28" t="s">
        <v>468</v>
      </c>
      <c r="E39" s="5"/>
      <c r="F39" s="5"/>
      <c r="G39" s="5"/>
      <c r="H39" s="5"/>
      <c r="I39" s="5"/>
      <c r="J39" s="5"/>
      <c r="K39" s="5"/>
      <c r="L39" s="5"/>
      <c r="M39" s="5"/>
      <c r="N39" s="5"/>
      <c r="O39" s="5"/>
      <c r="P39" s="5"/>
      <c r="Q39" s="5"/>
      <c r="R39" s="5"/>
      <c r="S39" s="5"/>
      <c r="T39" s="5"/>
      <c r="U39" s="5"/>
      <c r="V39" s="5"/>
      <c r="W39" s="5"/>
      <c r="X39" s="5"/>
      <c r="Y39" s="5"/>
      <c r="Z39" s="5"/>
    </row>
    <row r="40" spans="1:26" ht="63" x14ac:dyDescent="0.25">
      <c r="A40" s="37"/>
      <c r="B40" s="29">
        <v>407190090103</v>
      </c>
      <c r="C40" s="28" t="s">
        <v>469</v>
      </c>
      <c r="D40" s="28" t="s">
        <v>470</v>
      </c>
      <c r="E40" s="5"/>
      <c r="F40" s="5"/>
      <c r="G40" s="5"/>
      <c r="H40" s="5"/>
      <c r="I40" s="5"/>
      <c r="J40" s="5"/>
      <c r="K40" s="5"/>
      <c r="L40" s="5"/>
      <c r="M40" s="5"/>
      <c r="N40" s="5"/>
      <c r="O40" s="5"/>
      <c r="P40" s="5"/>
      <c r="Q40" s="5"/>
      <c r="R40" s="5"/>
      <c r="S40" s="5"/>
      <c r="T40" s="5"/>
      <c r="U40" s="5"/>
      <c r="V40" s="5"/>
      <c r="W40" s="5"/>
      <c r="X40" s="5"/>
      <c r="Y40" s="5"/>
      <c r="Z40" s="5"/>
    </row>
    <row r="41" spans="1:26" ht="63" x14ac:dyDescent="0.25">
      <c r="A41" s="37"/>
      <c r="B41" s="29">
        <v>407190090106</v>
      </c>
      <c r="C41" s="28" t="s">
        <v>471</v>
      </c>
      <c r="D41" s="28" t="s">
        <v>472</v>
      </c>
      <c r="E41" s="5"/>
      <c r="F41" s="5"/>
      <c r="G41" s="5"/>
      <c r="H41" s="5"/>
      <c r="I41" s="5"/>
      <c r="J41" s="5"/>
      <c r="K41" s="5"/>
      <c r="L41" s="5"/>
      <c r="M41" s="5"/>
      <c r="N41" s="5"/>
      <c r="O41" s="5"/>
      <c r="P41" s="5"/>
      <c r="Q41" s="5"/>
      <c r="R41" s="5"/>
      <c r="S41" s="5"/>
      <c r="T41" s="5"/>
      <c r="U41" s="5"/>
      <c r="V41" s="5"/>
      <c r="W41" s="5"/>
      <c r="X41" s="5"/>
      <c r="Y41" s="5"/>
      <c r="Z41" s="5"/>
    </row>
    <row r="42" spans="1:26" ht="63" x14ac:dyDescent="0.25">
      <c r="A42" s="37"/>
      <c r="B42" s="29">
        <v>407190090104</v>
      </c>
      <c r="C42" s="28" t="s">
        <v>473</v>
      </c>
      <c r="D42" s="28" t="s">
        <v>474</v>
      </c>
      <c r="E42" s="5"/>
      <c r="F42" s="5"/>
      <c r="G42" s="5"/>
      <c r="H42" s="5"/>
      <c r="I42" s="5"/>
      <c r="J42" s="5"/>
      <c r="K42" s="5"/>
      <c r="L42" s="5"/>
      <c r="M42" s="5"/>
      <c r="N42" s="5"/>
      <c r="O42" s="5"/>
      <c r="P42" s="5"/>
      <c r="Q42" s="5"/>
      <c r="R42" s="5"/>
      <c r="S42" s="5"/>
      <c r="T42" s="5"/>
      <c r="U42" s="5"/>
      <c r="V42" s="5"/>
      <c r="W42" s="5"/>
      <c r="X42" s="5"/>
      <c r="Y42" s="5"/>
      <c r="Z42" s="5"/>
    </row>
    <row r="43" spans="1:26" ht="63" x14ac:dyDescent="0.25">
      <c r="A43" s="37"/>
      <c r="B43" s="29">
        <v>407190090105</v>
      </c>
      <c r="C43" s="28" t="s">
        <v>475</v>
      </c>
      <c r="D43" s="28" t="s">
        <v>476</v>
      </c>
      <c r="E43" s="5"/>
      <c r="F43" s="5"/>
      <c r="G43" s="5"/>
      <c r="H43" s="5"/>
      <c r="I43" s="5"/>
      <c r="J43" s="5"/>
      <c r="K43" s="5"/>
      <c r="L43" s="5"/>
      <c r="M43" s="5"/>
      <c r="N43" s="5"/>
      <c r="O43" s="5"/>
      <c r="P43" s="5"/>
      <c r="Q43" s="5"/>
      <c r="R43" s="5"/>
      <c r="S43" s="5"/>
      <c r="T43" s="5"/>
      <c r="U43" s="5"/>
      <c r="V43" s="5"/>
      <c r="W43" s="5"/>
      <c r="X43" s="5"/>
      <c r="Y43" s="5"/>
      <c r="Z43" s="5"/>
    </row>
    <row r="44" spans="1:26" ht="63" x14ac:dyDescent="0.25">
      <c r="A44" s="37"/>
      <c r="B44" s="29">
        <v>407190090102</v>
      </c>
      <c r="C44" s="28" t="s">
        <v>477</v>
      </c>
      <c r="D44" s="28" t="s">
        <v>478</v>
      </c>
      <c r="E44" s="5"/>
      <c r="F44" s="5"/>
      <c r="G44" s="5"/>
      <c r="H44" s="5"/>
      <c r="I44" s="5"/>
      <c r="J44" s="5"/>
      <c r="K44" s="5"/>
      <c r="L44" s="5"/>
      <c r="M44" s="5"/>
      <c r="N44" s="5"/>
      <c r="O44" s="5"/>
      <c r="P44" s="5"/>
      <c r="Q44" s="5"/>
      <c r="R44" s="5"/>
      <c r="S44" s="5"/>
      <c r="T44" s="5"/>
      <c r="U44" s="5"/>
      <c r="V44" s="5"/>
      <c r="W44" s="5"/>
      <c r="X44" s="5"/>
      <c r="Y44" s="5"/>
      <c r="Z44" s="5"/>
    </row>
    <row r="45" spans="1:26" ht="31.5" x14ac:dyDescent="0.25">
      <c r="A45" s="37"/>
      <c r="B45" s="29">
        <v>407190010101</v>
      </c>
      <c r="C45" s="28" t="s">
        <v>479</v>
      </c>
      <c r="D45" s="28" t="s">
        <v>480</v>
      </c>
      <c r="E45" s="5"/>
      <c r="F45" s="5"/>
      <c r="G45" s="5"/>
      <c r="H45" s="5"/>
      <c r="I45" s="5"/>
      <c r="J45" s="5"/>
      <c r="K45" s="5"/>
      <c r="L45" s="5"/>
      <c r="M45" s="5"/>
      <c r="N45" s="5"/>
      <c r="O45" s="5"/>
      <c r="P45" s="5"/>
      <c r="Q45" s="5"/>
      <c r="R45" s="5"/>
      <c r="S45" s="5"/>
      <c r="T45" s="5"/>
      <c r="U45" s="5"/>
      <c r="V45" s="5"/>
      <c r="W45" s="5"/>
      <c r="X45" s="5"/>
      <c r="Y45" s="5"/>
      <c r="Z45" s="5"/>
    </row>
    <row r="46" spans="1:26" ht="47.25" x14ac:dyDescent="0.25">
      <c r="A46" s="37"/>
      <c r="B46" s="29">
        <v>407190010103</v>
      </c>
      <c r="C46" s="28" t="s">
        <v>481</v>
      </c>
      <c r="D46" s="28" t="s">
        <v>482</v>
      </c>
      <c r="E46" s="5"/>
      <c r="F46" s="5"/>
      <c r="G46" s="5"/>
      <c r="H46" s="5"/>
      <c r="I46" s="5"/>
      <c r="J46" s="5"/>
      <c r="K46" s="5"/>
      <c r="L46" s="5"/>
      <c r="M46" s="5"/>
      <c r="N46" s="5"/>
      <c r="O46" s="5"/>
      <c r="P46" s="5"/>
      <c r="Q46" s="5"/>
      <c r="R46" s="5"/>
      <c r="S46" s="5"/>
      <c r="T46" s="5"/>
      <c r="U46" s="5"/>
      <c r="V46" s="5"/>
      <c r="W46" s="5"/>
      <c r="X46" s="5"/>
      <c r="Y46" s="5"/>
      <c r="Z46" s="5"/>
    </row>
    <row r="47" spans="1:26" ht="63" x14ac:dyDescent="0.25">
      <c r="A47" s="37"/>
      <c r="B47" s="29">
        <v>407190010106</v>
      </c>
      <c r="C47" s="28" t="s">
        <v>483</v>
      </c>
      <c r="D47" s="28" t="s">
        <v>484</v>
      </c>
      <c r="E47" s="5"/>
      <c r="F47" s="5"/>
      <c r="G47" s="5"/>
      <c r="H47" s="5"/>
      <c r="I47" s="5"/>
      <c r="J47" s="5"/>
      <c r="K47" s="5"/>
      <c r="L47" s="5"/>
      <c r="M47" s="5"/>
      <c r="N47" s="5"/>
      <c r="O47" s="5"/>
      <c r="P47" s="5"/>
      <c r="Q47" s="5"/>
      <c r="R47" s="5"/>
      <c r="S47" s="5"/>
      <c r="T47" s="5"/>
      <c r="U47" s="5"/>
      <c r="V47" s="5"/>
      <c r="W47" s="5"/>
      <c r="X47" s="5"/>
      <c r="Y47" s="5"/>
      <c r="Z47" s="5"/>
    </row>
    <row r="48" spans="1:26" ht="47.25" x14ac:dyDescent="0.25">
      <c r="A48" s="37"/>
      <c r="B48" s="29">
        <v>407190010104</v>
      </c>
      <c r="C48" s="28" t="s">
        <v>485</v>
      </c>
      <c r="D48" s="28" t="s">
        <v>486</v>
      </c>
      <c r="E48" s="5"/>
      <c r="F48" s="5"/>
      <c r="G48" s="5"/>
      <c r="H48" s="5"/>
      <c r="I48" s="5"/>
      <c r="J48" s="5"/>
      <c r="K48" s="5"/>
      <c r="L48" s="5"/>
      <c r="M48" s="5"/>
      <c r="N48" s="5"/>
      <c r="O48" s="5"/>
      <c r="P48" s="5"/>
      <c r="Q48" s="5"/>
      <c r="R48" s="5"/>
      <c r="S48" s="5"/>
      <c r="T48" s="5"/>
      <c r="U48" s="5"/>
      <c r="V48" s="5"/>
      <c r="W48" s="5"/>
      <c r="X48" s="5"/>
      <c r="Y48" s="5"/>
      <c r="Z48" s="5"/>
    </row>
    <row r="49" spans="1:26" ht="31.5" x14ac:dyDescent="0.25">
      <c r="A49" s="37"/>
      <c r="B49" s="29">
        <v>407190010105</v>
      </c>
      <c r="C49" s="28" t="s">
        <v>487</v>
      </c>
      <c r="D49" s="31" t="s">
        <v>4876</v>
      </c>
      <c r="E49" s="5"/>
      <c r="F49" s="5"/>
      <c r="G49" s="5"/>
      <c r="H49" s="5"/>
      <c r="I49" s="5"/>
      <c r="J49" s="5"/>
      <c r="K49" s="5"/>
      <c r="L49" s="5"/>
      <c r="M49" s="5"/>
      <c r="N49" s="5"/>
      <c r="O49" s="5"/>
      <c r="P49" s="5"/>
      <c r="Q49" s="5"/>
      <c r="R49" s="5"/>
      <c r="S49" s="5"/>
      <c r="T49" s="5"/>
      <c r="U49" s="5"/>
      <c r="V49" s="5"/>
      <c r="W49" s="5"/>
      <c r="X49" s="5"/>
      <c r="Y49" s="5"/>
      <c r="Z49" s="5"/>
    </row>
    <row r="50" spans="1:26" ht="31.5" x14ac:dyDescent="0.25">
      <c r="A50" s="37"/>
      <c r="B50" s="29">
        <v>407190010102</v>
      </c>
      <c r="C50" s="28" t="s">
        <v>488</v>
      </c>
      <c r="D50" s="31" t="s">
        <v>4548</v>
      </c>
      <c r="E50" s="5"/>
      <c r="F50" s="5"/>
      <c r="G50" s="5"/>
      <c r="H50" s="5"/>
      <c r="I50" s="5"/>
      <c r="J50" s="5"/>
      <c r="K50" s="5"/>
      <c r="L50" s="5"/>
      <c r="M50" s="5"/>
      <c r="N50" s="5"/>
      <c r="O50" s="5"/>
      <c r="P50" s="5"/>
      <c r="Q50" s="5"/>
      <c r="R50" s="5"/>
      <c r="S50" s="5"/>
      <c r="T50" s="5"/>
      <c r="U50" s="5"/>
      <c r="V50" s="5"/>
      <c r="W50" s="5"/>
      <c r="X50" s="5"/>
      <c r="Y50" s="5"/>
      <c r="Z50" s="5"/>
    </row>
    <row r="51" spans="1:26" ht="31.5" x14ac:dyDescent="0.25">
      <c r="A51" s="37"/>
      <c r="B51" s="29">
        <v>106339010999</v>
      </c>
      <c r="C51" s="28" t="s">
        <v>489</v>
      </c>
      <c r="D51" s="31" t="s">
        <v>4549</v>
      </c>
      <c r="E51" s="5"/>
      <c r="F51" s="5"/>
      <c r="G51" s="5"/>
      <c r="H51" s="5"/>
      <c r="I51" s="5"/>
      <c r="J51" s="5"/>
      <c r="K51" s="5"/>
      <c r="L51" s="5"/>
      <c r="M51" s="5"/>
      <c r="N51" s="5"/>
      <c r="O51" s="5"/>
      <c r="P51" s="5"/>
      <c r="Q51" s="5"/>
      <c r="R51" s="5"/>
      <c r="S51" s="5"/>
      <c r="T51" s="5"/>
      <c r="U51" s="5"/>
      <c r="V51" s="5"/>
      <c r="W51" s="5"/>
      <c r="X51" s="5"/>
      <c r="Y51" s="5"/>
      <c r="Z51" s="5"/>
    </row>
    <row r="52" spans="1:26" ht="31.5" x14ac:dyDescent="0.25">
      <c r="A52" s="37"/>
      <c r="B52" s="29">
        <v>106399010107</v>
      </c>
      <c r="C52" s="28" t="s">
        <v>490</v>
      </c>
      <c r="D52" s="28" t="s">
        <v>491</v>
      </c>
      <c r="E52" s="5"/>
      <c r="F52" s="5"/>
      <c r="G52" s="5"/>
      <c r="H52" s="5"/>
      <c r="I52" s="5"/>
      <c r="J52" s="5"/>
      <c r="K52" s="5"/>
      <c r="L52" s="5"/>
      <c r="M52" s="5"/>
      <c r="N52" s="5"/>
      <c r="O52" s="5"/>
      <c r="P52" s="5"/>
      <c r="Q52" s="5"/>
      <c r="R52" s="5"/>
      <c r="S52" s="5"/>
      <c r="T52" s="5"/>
      <c r="U52" s="5"/>
      <c r="V52" s="5"/>
      <c r="W52" s="5"/>
      <c r="X52" s="5"/>
      <c r="Y52" s="5"/>
      <c r="Z52" s="5"/>
    </row>
    <row r="53" spans="1:26" ht="31.5" x14ac:dyDescent="0.25">
      <c r="A53" s="37"/>
      <c r="B53" s="29">
        <v>106399010102</v>
      </c>
      <c r="C53" s="28" t="s">
        <v>492</v>
      </c>
      <c r="D53" s="31" t="s">
        <v>4550</v>
      </c>
      <c r="E53" s="5"/>
      <c r="F53" s="5"/>
      <c r="G53" s="5"/>
      <c r="H53" s="5"/>
      <c r="I53" s="5"/>
      <c r="J53" s="5"/>
      <c r="K53" s="5"/>
      <c r="L53" s="5"/>
      <c r="M53" s="5"/>
      <c r="N53" s="5"/>
      <c r="O53" s="5"/>
      <c r="P53" s="5"/>
      <c r="Q53" s="5"/>
      <c r="R53" s="5"/>
      <c r="S53" s="5"/>
      <c r="T53" s="5"/>
      <c r="U53" s="5"/>
      <c r="V53" s="5"/>
      <c r="W53" s="5"/>
      <c r="X53" s="5"/>
      <c r="Y53" s="5"/>
      <c r="Z53" s="5"/>
    </row>
    <row r="54" spans="1:26" ht="63" x14ac:dyDescent="0.25">
      <c r="A54" s="37"/>
      <c r="B54" s="29">
        <v>106399010108</v>
      </c>
      <c r="C54" s="28" t="s">
        <v>493</v>
      </c>
      <c r="D54" s="28" t="s">
        <v>494</v>
      </c>
      <c r="E54" s="5"/>
      <c r="F54" s="5"/>
      <c r="G54" s="5"/>
      <c r="H54" s="5"/>
      <c r="I54" s="5"/>
      <c r="J54" s="5"/>
      <c r="K54" s="5"/>
      <c r="L54" s="5"/>
      <c r="M54" s="5"/>
      <c r="N54" s="5"/>
      <c r="O54" s="5"/>
      <c r="P54" s="5"/>
      <c r="Q54" s="5"/>
      <c r="R54" s="5"/>
      <c r="S54" s="5"/>
      <c r="T54" s="5"/>
      <c r="U54" s="5"/>
      <c r="V54" s="5"/>
      <c r="W54" s="5"/>
      <c r="X54" s="5"/>
      <c r="Y54" s="5"/>
      <c r="Z54" s="5"/>
    </row>
    <row r="55" spans="1:26" ht="63" x14ac:dyDescent="0.25">
      <c r="A55" s="37"/>
      <c r="B55" s="29">
        <v>106399010124</v>
      </c>
      <c r="C55" s="28" t="s">
        <v>495</v>
      </c>
      <c r="D55" s="28" t="s">
        <v>496</v>
      </c>
      <c r="E55" s="5"/>
      <c r="F55" s="5"/>
      <c r="G55" s="5"/>
      <c r="H55" s="5"/>
      <c r="I55" s="5"/>
      <c r="J55" s="5"/>
      <c r="K55" s="5"/>
      <c r="L55" s="5"/>
      <c r="M55" s="5"/>
      <c r="N55" s="5"/>
      <c r="O55" s="5"/>
      <c r="P55" s="5"/>
      <c r="Q55" s="5"/>
      <c r="R55" s="5"/>
      <c r="S55" s="5"/>
      <c r="T55" s="5"/>
      <c r="U55" s="5"/>
      <c r="V55" s="5"/>
      <c r="W55" s="5"/>
      <c r="X55" s="5"/>
      <c r="Y55" s="5"/>
      <c r="Z55" s="5"/>
    </row>
    <row r="56" spans="1:26" ht="31.5" x14ac:dyDescent="0.25">
      <c r="A56" s="37"/>
      <c r="B56" s="29">
        <v>106399010101</v>
      </c>
      <c r="C56" s="28" t="s">
        <v>497</v>
      </c>
      <c r="D56" s="31" t="s">
        <v>4878</v>
      </c>
      <c r="E56" s="5"/>
      <c r="F56" s="5"/>
      <c r="G56" s="5"/>
      <c r="H56" s="5"/>
      <c r="I56" s="5"/>
      <c r="J56" s="5"/>
      <c r="K56" s="5"/>
      <c r="L56" s="5"/>
      <c r="M56" s="5"/>
      <c r="N56" s="5"/>
      <c r="O56" s="5"/>
      <c r="P56" s="5"/>
      <c r="Q56" s="5"/>
      <c r="R56" s="5"/>
      <c r="S56" s="5"/>
      <c r="T56" s="5"/>
      <c r="U56" s="5"/>
      <c r="V56" s="5"/>
      <c r="W56" s="5"/>
      <c r="X56" s="5"/>
      <c r="Y56" s="5"/>
      <c r="Z56" s="5"/>
    </row>
    <row r="57" spans="1:26" ht="31.5" x14ac:dyDescent="0.25">
      <c r="A57" s="37"/>
      <c r="B57" s="29">
        <v>106331090101</v>
      </c>
      <c r="C57" s="28" t="s">
        <v>498</v>
      </c>
      <c r="D57" s="31" t="s">
        <v>4877</v>
      </c>
      <c r="E57" s="5"/>
      <c r="F57" s="5"/>
      <c r="G57" s="5"/>
      <c r="H57" s="5"/>
      <c r="I57" s="5"/>
      <c r="J57" s="5"/>
      <c r="K57" s="5"/>
      <c r="L57" s="5"/>
      <c r="M57" s="5"/>
      <c r="N57" s="5"/>
      <c r="O57" s="5"/>
      <c r="P57" s="5"/>
      <c r="Q57" s="5"/>
      <c r="R57" s="5"/>
      <c r="S57" s="5"/>
      <c r="T57" s="5"/>
      <c r="U57" s="5"/>
      <c r="V57" s="5"/>
      <c r="W57" s="5"/>
      <c r="X57" s="5"/>
      <c r="Y57" s="5"/>
      <c r="Z57" s="5"/>
    </row>
    <row r="58" spans="1:26" ht="63" x14ac:dyDescent="0.25">
      <c r="A58" s="37"/>
      <c r="B58" s="29">
        <v>106331090102</v>
      </c>
      <c r="C58" s="28" t="s">
        <v>500</v>
      </c>
      <c r="D58" s="28" t="s">
        <v>499</v>
      </c>
      <c r="E58" s="5"/>
      <c r="F58" s="5"/>
      <c r="G58" s="5"/>
      <c r="H58" s="5"/>
      <c r="I58" s="5"/>
      <c r="J58" s="5"/>
      <c r="K58" s="5"/>
      <c r="L58" s="5"/>
      <c r="M58" s="5"/>
      <c r="N58" s="5"/>
      <c r="O58" s="5"/>
      <c r="P58" s="5"/>
      <c r="Q58" s="5"/>
      <c r="R58" s="5"/>
      <c r="S58" s="5"/>
      <c r="T58" s="5"/>
      <c r="U58" s="5"/>
      <c r="V58" s="5"/>
      <c r="W58" s="5"/>
      <c r="X58" s="5"/>
      <c r="Y58" s="5"/>
      <c r="Z58" s="5"/>
    </row>
    <row r="59" spans="1:26" ht="15.75" x14ac:dyDescent="0.25">
      <c r="A59" s="37"/>
      <c r="B59" s="29">
        <v>106391020999</v>
      </c>
      <c r="C59" s="28" t="s">
        <v>501</v>
      </c>
      <c r="D59" s="28" t="s">
        <v>502</v>
      </c>
      <c r="E59" s="5"/>
      <c r="F59" s="5"/>
      <c r="G59" s="5"/>
      <c r="H59" s="5"/>
      <c r="I59" s="5"/>
      <c r="J59" s="5"/>
      <c r="K59" s="5"/>
      <c r="L59" s="5"/>
      <c r="M59" s="5"/>
      <c r="N59" s="5"/>
      <c r="O59" s="5"/>
      <c r="P59" s="5"/>
      <c r="Q59" s="5"/>
      <c r="R59" s="5"/>
      <c r="S59" s="5"/>
      <c r="T59" s="5"/>
      <c r="U59" s="5"/>
      <c r="V59" s="5"/>
      <c r="W59" s="5"/>
      <c r="X59" s="5"/>
      <c r="Y59" s="5"/>
      <c r="Z59" s="5"/>
    </row>
    <row r="60" spans="1:26" ht="31.5" x14ac:dyDescent="0.25">
      <c r="A60" s="37"/>
      <c r="B60" s="29">
        <v>106331010999</v>
      </c>
      <c r="C60" s="28" t="s">
        <v>503</v>
      </c>
      <c r="D60" s="31" t="s">
        <v>4879</v>
      </c>
      <c r="E60" s="5"/>
      <c r="F60" s="5"/>
      <c r="G60" s="5"/>
      <c r="H60" s="5"/>
      <c r="I60" s="5"/>
      <c r="J60" s="5"/>
      <c r="K60" s="5"/>
      <c r="L60" s="5"/>
      <c r="M60" s="5"/>
      <c r="N60" s="5"/>
      <c r="O60" s="5"/>
      <c r="P60" s="5"/>
      <c r="Q60" s="5"/>
      <c r="R60" s="5"/>
      <c r="S60" s="5"/>
      <c r="T60" s="5"/>
      <c r="U60" s="5"/>
      <c r="V60" s="5"/>
      <c r="W60" s="5"/>
      <c r="X60" s="5"/>
      <c r="Y60" s="5"/>
      <c r="Z60" s="5"/>
    </row>
    <row r="61" spans="1:26" ht="15.75" x14ac:dyDescent="0.25">
      <c r="A61" s="37"/>
      <c r="B61" s="29">
        <v>407110000999</v>
      </c>
      <c r="C61" s="28" t="s">
        <v>504</v>
      </c>
      <c r="D61" s="28" t="s">
        <v>505</v>
      </c>
      <c r="E61" s="5"/>
      <c r="F61" s="5"/>
      <c r="G61" s="5"/>
      <c r="H61" s="5"/>
      <c r="I61" s="5"/>
      <c r="J61" s="5"/>
      <c r="K61" s="5"/>
      <c r="L61" s="5"/>
      <c r="M61" s="5"/>
      <c r="N61" s="5"/>
      <c r="O61" s="5"/>
      <c r="P61" s="5"/>
      <c r="Q61" s="5"/>
      <c r="R61" s="5"/>
      <c r="S61" s="5"/>
      <c r="T61" s="5"/>
      <c r="U61" s="5"/>
      <c r="V61" s="5"/>
      <c r="W61" s="5"/>
      <c r="X61" s="5"/>
      <c r="Y61" s="5"/>
      <c r="Z61" s="5"/>
    </row>
    <row r="62" spans="1:26" ht="63" x14ac:dyDescent="0.25">
      <c r="A62" s="37"/>
      <c r="B62" s="29">
        <v>105949000101</v>
      </c>
      <c r="C62" s="28" t="s">
        <v>506</v>
      </c>
      <c r="D62" s="28" t="s">
        <v>507</v>
      </c>
      <c r="E62" s="5"/>
      <c r="F62" s="5"/>
      <c r="G62" s="5"/>
      <c r="H62" s="5"/>
      <c r="I62" s="5"/>
      <c r="J62" s="5"/>
      <c r="K62" s="5"/>
      <c r="L62" s="5"/>
      <c r="M62" s="5"/>
      <c r="N62" s="5"/>
      <c r="O62" s="5"/>
      <c r="P62" s="5"/>
      <c r="Q62" s="5"/>
      <c r="R62" s="5"/>
      <c r="S62" s="5"/>
      <c r="T62" s="5"/>
      <c r="U62" s="5"/>
      <c r="V62" s="5"/>
      <c r="W62" s="5"/>
      <c r="X62" s="5"/>
      <c r="Y62" s="5"/>
      <c r="Z62" s="5"/>
    </row>
    <row r="63" spans="1:26" ht="63" x14ac:dyDescent="0.25">
      <c r="A63" s="37"/>
      <c r="B63" s="29">
        <v>105949000102</v>
      </c>
      <c r="C63" s="28" t="s">
        <v>508</v>
      </c>
      <c r="D63" s="28" t="s">
        <v>509</v>
      </c>
      <c r="E63" s="5"/>
      <c r="F63" s="5"/>
      <c r="G63" s="5"/>
      <c r="H63" s="5"/>
      <c r="I63" s="5"/>
      <c r="J63" s="5"/>
      <c r="K63" s="5"/>
      <c r="L63" s="5"/>
      <c r="M63" s="5"/>
      <c r="N63" s="5"/>
      <c r="O63" s="5"/>
      <c r="P63" s="5"/>
      <c r="Q63" s="5"/>
      <c r="R63" s="5"/>
      <c r="S63" s="5"/>
      <c r="T63" s="5"/>
      <c r="U63" s="5"/>
      <c r="V63" s="5"/>
      <c r="W63" s="5"/>
      <c r="X63" s="5"/>
      <c r="Y63" s="5"/>
      <c r="Z63" s="5"/>
    </row>
    <row r="64" spans="1:26" ht="47.25" x14ac:dyDescent="0.25">
      <c r="A64" s="37"/>
      <c r="B64" s="29">
        <v>105999300999</v>
      </c>
      <c r="C64" s="28" t="s">
        <v>510</v>
      </c>
      <c r="D64" s="28" t="s">
        <v>511</v>
      </c>
      <c r="E64" s="5"/>
      <c r="F64" s="5"/>
      <c r="G64" s="5"/>
      <c r="H64" s="5"/>
      <c r="I64" s="5"/>
      <c r="J64" s="5"/>
      <c r="K64" s="5"/>
      <c r="L64" s="5"/>
      <c r="M64" s="5"/>
      <c r="N64" s="5"/>
      <c r="O64" s="5"/>
      <c r="P64" s="5"/>
      <c r="Q64" s="5"/>
      <c r="R64" s="5"/>
      <c r="S64" s="5"/>
      <c r="T64" s="5"/>
      <c r="U64" s="5"/>
      <c r="V64" s="5"/>
      <c r="W64" s="5"/>
      <c r="X64" s="5"/>
      <c r="Y64" s="5"/>
      <c r="Z64" s="5"/>
    </row>
    <row r="65" spans="1:26" ht="47.25" x14ac:dyDescent="0.25">
      <c r="A65" s="37"/>
      <c r="B65" s="29">
        <v>105999100999</v>
      </c>
      <c r="C65" s="28" t="s">
        <v>512</v>
      </c>
      <c r="D65" s="28" t="s">
        <v>513</v>
      </c>
      <c r="E65" s="5"/>
      <c r="F65" s="5"/>
      <c r="G65" s="5"/>
      <c r="H65" s="5"/>
      <c r="I65" s="5"/>
      <c r="J65" s="5"/>
      <c r="K65" s="5"/>
      <c r="L65" s="5"/>
      <c r="M65" s="5"/>
      <c r="N65" s="5"/>
      <c r="O65" s="5"/>
      <c r="P65" s="5"/>
      <c r="Q65" s="5"/>
      <c r="R65" s="5"/>
      <c r="S65" s="5"/>
      <c r="T65" s="5"/>
      <c r="U65" s="5"/>
      <c r="V65" s="5"/>
      <c r="W65" s="5"/>
      <c r="X65" s="5"/>
      <c r="Y65" s="5"/>
      <c r="Z65" s="5"/>
    </row>
    <row r="66" spans="1:26" ht="47.25" x14ac:dyDescent="0.25">
      <c r="A66" s="37"/>
      <c r="B66" s="29">
        <v>105999400999</v>
      </c>
      <c r="C66" s="28" t="s">
        <v>514</v>
      </c>
      <c r="D66" s="28" t="s">
        <v>515</v>
      </c>
      <c r="E66" s="5"/>
      <c r="F66" s="5"/>
      <c r="G66" s="5"/>
      <c r="H66" s="5"/>
      <c r="I66" s="5"/>
      <c r="J66" s="5"/>
      <c r="K66" s="5"/>
      <c r="L66" s="5"/>
      <c r="M66" s="5"/>
      <c r="N66" s="5"/>
      <c r="O66" s="5"/>
      <c r="P66" s="5"/>
      <c r="Q66" s="5"/>
      <c r="R66" s="5"/>
      <c r="S66" s="5"/>
      <c r="T66" s="5"/>
      <c r="U66" s="5"/>
      <c r="V66" s="5"/>
      <c r="W66" s="5"/>
      <c r="X66" s="5"/>
      <c r="Y66" s="5"/>
      <c r="Z66" s="5"/>
    </row>
    <row r="67" spans="1:26" ht="47.25" x14ac:dyDescent="0.25">
      <c r="A67" s="37"/>
      <c r="B67" s="29">
        <v>105999200999</v>
      </c>
      <c r="C67" s="28" t="s">
        <v>516</v>
      </c>
      <c r="D67" s="28" t="s">
        <v>517</v>
      </c>
      <c r="E67" s="5"/>
      <c r="F67" s="5"/>
      <c r="G67" s="5"/>
      <c r="H67" s="5"/>
      <c r="I67" s="5"/>
      <c r="J67" s="5"/>
      <c r="K67" s="5"/>
      <c r="L67" s="5"/>
      <c r="M67" s="5"/>
      <c r="N67" s="5"/>
      <c r="O67" s="5"/>
      <c r="P67" s="5"/>
      <c r="Q67" s="5"/>
      <c r="R67" s="5"/>
      <c r="S67" s="5"/>
      <c r="T67" s="5"/>
      <c r="U67" s="5"/>
      <c r="V67" s="5"/>
      <c r="W67" s="5"/>
      <c r="X67" s="5"/>
      <c r="Y67" s="5"/>
      <c r="Z67" s="5"/>
    </row>
    <row r="68" spans="1:26" ht="31.5" x14ac:dyDescent="0.25">
      <c r="A68" s="37"/>
      <c r="B68" s="29">
        <v>105159000999</v>
      </c>
      <c r="C68" s="28" t="s">
        <v>518</v>
      </c>
      <c r="D68" s="28" t="s">
        <v>519</v>
      </c>
      <c r="E68" s="5"/>
      <c r="F68" s="5"/>
      <c r="G68" s="5"/>
      <c r="H68" s="5"/>
      <c r="I68" s="5"/>
      <c r="J68" s="5"/>
      <c r="K68" s="5"/>
      <c r="L68" s="5"/>
      <c r="M68" s="5"/>
      <c r="N68" s="5"/>
      <c r="O68" s="5"/>
      <c r="P68" s="5"/>
      <c r="Q68" s="5"/>
      <c r="R68" s="5"/>
      <c r="S68" s="5"/>
      <c r="T68" s="5"/>
      <c r="U68" s="5"/>
      <c r="V68" s="5"/>
      <c r="W68" s="5"/>
      <c r="X68" s="5"/>
      <c r="Y68" s="5"/>
      <c r="Z68" s="5"/>
    </row>
    <row r="69" spans="1:26" ht="63" x14ac:dyDescent="0.25">
      <c r="A69" s="37"/>
      <c r="B69" s="29">
        <v>105139000999</v>
      </c>
      <c r="C69" s="28" t="s">
        <v>520</v>
      </c>
      <c r="D69" s="28" t="s">
        <v>521</v>
      </c>
      <c r="E69" s="5"/>
      <c r="F69" s="5"/>
      <c r="G69" s="5"/>
      <c r="H69" s="5"/>
      <c r="I69" s="5"/>
      <c r="J69" s="5"/>
      <c r="K69" s="5"/>
      <c r="L69" s="5"/>
      <c r="M69" s="5"/>
      <c r="N69" s="5"/>
      <c r="O69" s="5"/>
      <c r="P69" s="5"/>
      <c r="Q69" s="5"/>
      <c r="R69" s="5"/>
      <c r="S69" s="5"/>
      <c r="T69" s="5"/>
      <c r="U69" s="5"/>
      <c r="V69" s="5"/>
      <c r="W69" s="5"/>
      <c r="X69" s="5"/>
      <c r="Y69" s="5"/>
      <c r="Z69" s="5"/>
    </row>
    <row r="70" spans="1:26" ht="31.5" x14ac:dyDescent="0.25">
      <c r="A70" s="37"/>
      <c r="B70" s="29">
        <v>105119000101</v>
      </c>
      <c r="C70" s="28" t="s">
        <v>522</v>
      </c>
      <c r="D70" s="28" t="s">
        <v>523</v>
      </c>
      <c r="E70" s="5"/>
      <c r="F70" s="5"/>
      <c r="G70" s="5"/>
      <c r="H70" s="5"/>
      <c r="I70" s="5"/>
      <c r="J70" s="5"/>
      <c r="K70" s="5"/>
      <c r="L70" s="5"/>
      <c r="M70" s="5"/>
      <c r="N70" s="5"/>
      <c r="O70" s="5"/>
      <c r="P70" s="5"/>
      <c r="Q70" s="5"/>
      <c r="R70" s="5"/>
      <c r="S70" s="5"/>
      <c r="T70" s="5"/>
      <c r="U70" s="5"/>
      <c r="V70" s="5"/>
      <c r="W70" s="5"/>
      <c r="X70" s="5"/>
      <c r="Y70" s="5"/>
      <c r="Z70" s="5"/>
    </row>
    <row r="71" spans="1:26" ht="63" x14ac:dyDescent="0.25">
      <c r="A71" s="37"/>
      <c r="B71" s="29">
        <v>105119000102</v>
      </c>
      <c r="C71" s="28" t="s">
        <v>524</v>
      </c>
      <c r="D71" s="28" t="s">
        <v>525</v>
      </c>
      <c r="E71" s="5"/>
      <c r="F71" s="5"/>
      <c r="G71" s="5"/>
      <c r="H71" s="5"/>
      <c r="I71" s="5"/>
      <c r="J71" s="5"/>
      <c r="K71" s="5"/>
      <c r="L71" s="5"/>
      <c r="M71" s="5"/>
      <c r="N71" s="5"/>
      <c r="O71" s="5"/>
      <c r="P71" s="5"/>
      <c r="Q71" s="5"/>
      <c r="R71" s="5"/>
      <c r="S71" s="5"/>
      <c r="T71" s="5"/>
      <c r="U71" s="5"/>
      <c r="V71" s="5"/>
      <c r="W71" s="5"/>
      <c r="X71" s="5"/>
      <c r="Y71" s="5"/>
      <c r="Z71" s="5"/>
    </row>
    <row r="72" spans="1:26" ht="31.5" x14ac:dyDescent="0.25">
      <c r="A72" s="37"/>
      <c r="B72" s="29">
        <v>105129000999</v>
      </c>
      <c r="C72" s="28" t="s">
        <v>526</v>
      </c>
      <c r="D72" s="28" t="s">
        <v>527</v>
      </c>
      <c r="E72" s="5"/>
      <c r="F72" s="5"/>
      <c r="G72" s="5"/>
      <c r="H72" s="5"/>
      <c r="I72" s="5"/>
      <c r="J72" s="5"/>
      <c r="K72" s="5"/>
      <c r="L72" s="5"/>
      <c r="M72" s="5"/>
      <c r="N72" s="5"/>
      <c r="O72" s="5"/>
      <c r="P72" s="5"/>
      <c r="Q72" s="5"/>
      <c r="R72" s="5"/>
      <c r="S72" s="5"/>
      <c r="T72" s="5"/>
      <c r="U72" s="5"/>
      <c r="V72" s="5"/>
      <c r="W72" s="5"/>
      <c r="X72" s="5"/>
      <c r="Y72" s="5"/>
      <c r="Z72" s="5"/>
    </row>
    <row r="73" spans="1:26" ht="31.5" x14ac:dyDescent="0.25">
      <c r="A73" s="37"/>
      <c r="B73" s="29">
        <v>105149000999</v>
      </c>
      <c r="C73" s="28" t="s">
        <v>528</v>
      </c>
      <c r="D73" s="28" t="s">
        <v>529</v>
      </c>
      <c r="E73" s="5"/>
      <c r="F73" s="5"/>
      <c r="G73" s="5"/>
      <c r="H73" s="5"/>
      <c r="I73" s="5"/>
      <c r="J73" s="5"/>
      <c r="K73" s="5"/>
      <c r="L73" s="5"/>
      <c r="M73" s="5"/>
      <c r="N73" s="5"/>
      <c r="O73" s="5"/>
      <c r="P73" s="5"/>
      <c r="Q73" s="5"/>
      <c r="R73" s="5"/>
      <c r="S73" s="5"/>
      <c r="T73" s="5"/>
      <c r="U73" s="5"/>
      <c r="V73" s="5"/>
      <c r="W73" s="5"/>
      <c r="X73" s="5"/>
      <c r="Y73" s="5"/>
      <c r="Z73" s="5"/>
    </row>
    <row r="74" spans="1:26" ht="15.75" x14ac:dyDescent="0.25">
      <c r="A74" s="5"/>
      <c r="B74" s="6"/>
      <c r="C74" s="5"/>
      <c r="D74" s="5"/>
      <c r="E74" s="5"/>
      <c r="F74" s="5"/>
      <c r="G74" s="5"/>
      <c r="H74" s="5"/>
      <c r="I74" s="5"/>
      <c r="J74" s="5"/>
      <c r="K74" s="5"/>
      <c r="L74" s="5"/>
      <c r="M74" s="5"/>
      <c r="N74" s="5"/>
      <c r="O74" s="5"/>
      <c r="P74" s="5"/>
      <c r="Q74" s="5"/>
      <c r="R74" s="5"/>
      <c r="S74" s="5"/>
      <c r="T74" s="5"/>
      <c r="U74" s="5"/>
      <c r="V74" s="5"/>
      <c r="W74" s="5"/>
      <c r="X74" s="5"/>
      <c r="Y74" s="5"/>
      <c r="Z74" s="5"/>
    </row>
    <row r="75" spans="1:26" ht="15.75" x14ac:dyDescent="0.25">
      <c r="A75" s="5"/>
      <c r="B75" s="6"/>
      <c r="C75" s="5"/>
      <c r="D75" s="5"/>
      <c r="E75" s="5"/>
      <c r="F75" s="5"/>
      <c r="G75" s="5"/>
      <c r="H75" s="5"/>
      <c r="I75" s="5"/>
      <c r="J75" s="5"/>
      <c r="K75" s="5"/>
      <c r="L75" s="5"/>
      <c r="M75" s="5"/>
      <c r="N75" s="5"/>
      <c r="O75" s="5"/>
      <c r="P75" s="5"/>
      <c r="Q75" s="5"/>
      <c r="R75" s="5"/>
      <c r="S75" s="5"/>
      <c r="T75" s="5"/>
      <c r="U75" s="5"/>
      <c r="V75" s="5"/>
      <c r="W75" s="5"/>
      <c r="X75" s="5"/>
      <c r="Y75" s="5"/>
      <c r="Z75" s="5"/>
    </row>
    <row r="76" spans="1:26" ht="15.75" x14ac:dyDescent="0.25">
      <c r="A76" s="5"/>
      <c r="B76" s="6"/>
      <c r="C76" s="5"/>
      <c r="D76" s="5"/>
      <c r="E76" s="5"/>
      <c r="F76" s="5"/>
      <c r="G76" s="5"/>
      <c r="H76" s="5"/>
      <c r="I76" s="5"/>
      <c r="J76" s="5"/>
      <c r="K76" s="5"/>
      <c r="L76" s="5"/>
      <c r="M76" s="5"/>
      <c r="N76" s="5"/>
      <c r="O76" s="5"/>
      <c r="P76" s="5"/>
      <c r="Q76" s="5"/>
      <c r="R76" s="5"/>
      <c r="S76" s="5"/>
      <c r="T76" s="5"/>
      <c r="U76" s="5"/>
      <c r="V76" s="5"/>
      <c r="W76" s="5"/>
      <c r="X76" s="5"/>
      <c r="Y76" s="5"/>
      <c r="Z76" s="5"/>
    </row>
    <row r="77" spans="1:26" ht="15.75" x14ac:dyDescent="0.25">
      <c r="A77" s="5"/>
      <c r="B77" s="6"/>
      <c r="C77" s="5"/>
      <c r="D77" s="5"/>
      <c r="E77" s="5"/>
      <c r="F77" s="5"/>
      <c r="G77" s="5"/>
      <c r="H77" s="5"/>
      <c r="I77" s="5"/>
      <c r="J77" s="5"/>
      <c r="K77" s="5"/>
      <c r="L77" s="5"/>
      <c r="M77" s="5"/>
      <c r="N77" s="5"/>
      <c r="O77" s="5"/>
      <c r="P77" s="5"/>
      <c r="Q77" s="5"/>
      <c r="R77" s="5"/>
      <c r="S77" s="5"/>
      <c r="T77" s="5"/>
      <c r="U77" s="5"/>
      <c r="V77" s="5"/>
      <c r="W77" s="5"/>
      <c r="X77" s="5"/>
      <c r="Y77" s="5"/>
      <c r="Z77" s="5"/>
    </row>
    <row r="78" spans="1:26" ht="15.75" x14ac:dyDescent="0.25">
      <c r="A78" s="5"/>
      <c r="B78" s="6"/>
      <c r="C78" s="5"/>
      <c r="D78" s="5"/>
      <c r="E78" s="5"/>
      <c r="F78" s="5"/>
      <c r="G78" s="5"/>
      <c r="H78" s="5"/>
      <c r="I78" s="5"/>
      <c r="J78" s="5"/>
      <c r="K78" s="5"/>
      <c r="L78" s="5"/>
      <c r="M78" s="5"/>
      <c r="N78" s="5"/>
      <c r="O78" s="5"/>
      <c r="P78" s="5"/>
      <c r="Q78" s="5"/>
      <c r="R78" s="5"/>
      <c r="S78" s="5"/>
      <c r="T78" s="5"/>
      <c r="U78" s="5"/>
      <c r="V78" s="5"/>
      <c r="W78" s="5"/>
      <c r="X78" s="5"/>
      <c r="Y78" s="5"/>
      <c r="Z78" s="5"/>
    </row>
    <row r="79" spans="1:26" ht="15.75" x14ac:dyDescent="0.25">
      <c r="A79" s="5"/>
      <c r="B79" s="6"/>
      <c r="C79" s="5"/>
      <c r="D79" s="5"/>
      <c r="E79" s="5"/>
      <c r="F79" s="5"/>
      <c r="G79" s="5"/>
      <c r="H79" s="5"/>
      <c r="I79" s="5"/>
      <c r="J79" s="5"/>
      <c r="K79" s="5"/>
      <c r="L79" s="5"/>
      <c r="M79" s="5"/>
      <c r="N79" s="5"/>
      <c r="O79" s="5"/>
      <c r="P79" s="5"/>
      <c r="Q79" s="5"/>
      <c r="R79" s="5"/>
      <c r="S79" s="5"/>
      <c r="T79" s="5"/>
      <c r="U79" s="5"/>
      <c r="V79" s="5"/>
      <c r="W79" s="5"/>
      <c r="X79" s="5"/>
      <c r="Y79" s="5"/>
      <c r="Z79" s="5"/>
    </row>
    <row r="80" spans="1:26" ht="15.75" x14ac:dyDescent="0.25">
      <c r="A80" s="5"/>
      <c r="B80" s="6"/>
      <c r="C80" s="5"/>
      <c r="D80" s="5"/>
      <c r="E80" s="5"/>
      <c r="F80" s="5"/>
      <c r="G80" s="5"/>
      <c r="H80" s="5"/>
      <c r="I80" s="5"/>
      <c r="J80" s="5"/>
      <c r="K80" s="5"/>
      <c r="L80" s="5"/>
      <c r="M80" s="5"/>
      <c r="N80" s="5"/>
      <c r="O80" s="5"/>
      <c r="P80" s="5"/>
      <c r="Q80" s="5"/>
      <c r="R80" s="5"/>
      <c r="S80" s="5"/>
      <c r="T80" s="5"/>
      <c r="U80" s="5"/>
      <c r="V80" s="5"/>
      <c r="W80" s="5"/>
      <c r="X80" s="5"/>
      <c r="Y80" s="5"/>
      <c r="Z80" s="5"/>
    </row>
    <row r="81" spans="1:26" ht="15.75" x14ac:dyDescent="0.25">
      <c r="A81" s="5"/>
      <c r="B81" s="6"/>
      <c r="C81" s="5"/>
      <c r="D81" s="5"/>
      <c r="E81" s="5"/>
      <c r="F81" s="5"/>
      <c r="G81" s="5"/>
      <c r="H81" s="5"/>
      <c r="I81" s="5"/>
      <c r="J81" s="5"/>
      <c r="K81" s="5"/>
      <c r="L81" s="5"/>
      <c r="M81" s="5"/>
      <c r="N81" s="5"/>
      <c r="O81" s="5"/>
      <c r="P81" s="5"/>
      <c r="Q81" s="5"/>
      <c r="R81" s="5"/>
      <c r="S81" s="5"/>
      <c r="T81" s="5"/>
      <c r="U81" s="5"/>
      <c r="V81" s="5"/>
      <c r="W81" s="5"/>
      <c r="X81" s="5"/>
      <c r="Y81" s="5"/>
      <c r="Z81" s="5"/>
    </row>
    <row r="82" spans="1:26" ht="15.75" x14ac:dyDescent="0.25">
      <c r="A82" s="5"/>
      <c r="B82" s="6"/>
      <c r="C82" s="5"/>
      <c r="D82" s="5"/>
      <c r="E82" s="5"/>
      <c r="F82" s="5"/>
      <c r="G82" s="5"/>
      <c r="H82" s="5"/>
      <c r="I82" s="5"/>
      <c r="J82" s="5"/>
      <c r="K82" s="5"/>
      <c r="L82" s="5"/>
      <c r="M82" s="5"/>
      <c r="N82" s="5"/>
      <c r="O82" s="5"/>
      <c r="P82" s="5"/>
      <c r="Q82" s="5"/>
      <c r="R82" s="5"/>
      <c r="S82" s="5"/>
      <c r="T82" s="5"/>
      <c r="U82" s="5"/>
      <c r="V82" s="5"/>
      <c r="W82" s="5"/>
      <c r="X82" s="5"/>
      <c r="Y82" s="5"/>
      <c r="Z82" s="5"/>
    </row>
    <row r="83" spans="1:26" ht="15.75" x14ac:dyDescent="0.25">
      <c r="A83" s="5"/>
      <c r="B83" s="6"/>
      <c r="C83" s="5"/>
      <c r="D83" s="5"/>
      <c r="E83" s="5"/>
      <c r="F83" s="5"/>
      <c r="G83" s="5"/>
      <c r="H83" s="5"/>
      <c r="I83" s="5"/>
      <c r="J83" s="5"/>
      <c r="K83" s="5"/>
      <c r="L83" s="5"/>
      <c r="M83" s="5"/>
      <c r="N83" s="5"/>
      <c r="O83" s="5"/>
      <c r="P83" s="5"/>
      <c r="Q83" s="5"/>
      <c r="R83" s="5"/>
      <c r="S83" s="5"/>
      <c r="T83" s="5"/>
      <c r="U83" s="5"/>
      <c r="V83" s="5"/>
      <c r="W83" s="5"/>
      <c r="X83" s="5"/>
      <c r="Y83" s="5"/>
      <c r="Z83" s="5"/>
    </row>
    <row r="84" spans="1:26" ht="15.75" x14ac:dyDescent="0.25">
      <c r="A84" s="5"/>
      <c r="B84" s="6"/>
      <c r="C84" s="5"/>
      <c r="D84" s="5"/>
      <c r="E84" s="5"/>
      <c r="F84" s="5"/>
      <c r="G84" s="5"/>
      <c r="H84" s="5"/>
      <c r="I84" s="5"/>
      <c r="J84" s="5"/>
      <c r="K84" s="5"/>
      <c r="L84" s="5"/>
      <c r="M84" s="5"/>
      <c r="N84" s="5"/>
      <c r="O84" s="5"/>
      <c r="P84" s="5"/>
      <c r="Q84" s="5"/>
      <c r="R84" s="5"/>
      <c r="S84" s="5"/>
      <c r="T84" s="5"/>
      <c r="U84" s="5"/>
      <c r="V84" s="5"/>
      <c r="W84" s="5"/>
      <c r="X84" s="5"/>
      <c r="Y84" s="5"/>
      <c r="Z84" s="5"/>
    </row>
    <row r="85" spans="1:26" ht="15.75" x14ac:dyDescent="0.25">
      <c r="A85" s="5"/>
      <c r="B85" s="6"/>
      <c r="C85" s="5"/>
      <c r="D85" s="5"/>
      <c r="E85" s="5"/>
      <c r="F85" s="5"/>
      <c r="G85" s="5"/>
      <c r="H85" s="5"/>
      <c r="I85" s="5"/>
      <c r="J85" s="5"/>
      <c r="K85" s="5"/>
      <c r="L85" s="5"/>
      <c r="M85" s="5"/>
      <c r="N85" s="5"/>
      <c r="O85" s="5"/>
      <c r="P85" s="5"/>
      <c r="Q85" s="5"/>
      <c r="R85" s="5"/>
      <c r="S85" s="5"/>
      <c r="T85" s="5"/>
      <c r="U85" s="5"/>
      <c r="V85" s="5"/>
      <c r="W85" s="5"/>
      <c r="X85" s="5"/>
      <c r="Y85" s="5"/>
      <c r="Z85" s="5"/>
    </row>
    <row r="86" spans="1:26" ht="15.75" x14ac:dyDescent="0.25">
      <c r="A86" s="5"/>
      <c r="B86" s="6"/>
      <c r="C86" s="5"/>
      <c r="D86" s="5"/>
      <c r="E86" s="5"/>
      <c r="F86" s="5"/>
      <c r="G86" s="5"/>
      <c r="H86" s="5"/>
      <c r="I86" s="5"/>
      <c r="J86" s="5"/>
      <c r="K86" s="5"/>
      <c r="L86" s="5"/>
      <c r="M86" s="5"/>
      <c r="N86" s="5"/>
      <c r="O86" s="5"/>
      <c r="P86" s="5"/>
      <c r="Q86" s="5"/>
      <c r="R86" s="5"/>
      <c r="S86" s="5"/>
      <c r="T86" s="5"/>
      <c r="U86" s="5"/>
      <c r="V86" s="5"/>
      <c r="W86" s="5"/>
      <c r="X86" s="5"/>
      <c r="Y86" s="5"/>
      <c r="Z86" s="5"/>
    </row>
    <row r="87" spans="1:26" ht="15.75" x14ac:dyDescent="0.25">
      <c r="A87" s="5"/>
      <c r="B87" s="6"/>
      <c r="C87" s="5"/>
      <c r="D87" s="5"/>
      <c r="E87" s="5"/>
      <c r="F87" s="5"/>
      <c r="G87" s="5"/>
      <c r="H87" s="5"/>
      <c r="I87" s="5"/>
      <c r="J87" s="5"/>
      <c r="K87" s="5"/>
      <c r="L87" s="5"/>
      <c r="M87" s="5"/>
      <c r="N87" s="5"/>
      <c r="O87" s="5"/>
      <c r="P87" s="5"/>
      <c r="Q87" s="5"/>
      <c r="R87" s="5"/>
      <c r="S87" s="5"/>
      <c r="T87" s="5"/>
      <c r="U87" s="5"/>
      <c r="V87" s="5"/>
      <c r="W87" s="5"/>
      <c r="X87" s="5"/>
      <c r="Y87" s="5"/>
      <c r="Z87" s="5"/>
    </row>
    <row r="88" spans="1:26" ht="15.75" x14ac:dyDescent="0.25">
      <c r="A88" s="5"/>
      <c r="B88" s="6"/>
      <c r="C88" s="5"/>
      <c r="D88" s="5"/>
      <c r="E88" s="5"/>
      <c r="F88" s="5"/>
      <c r="G88" s="5"/>
      <c r="H88" s="5"/>
      <c r="I88" s="5"/>
      <c r="J88" s="5"/>
      <c r="K88" s="5"/>
      <c r="L88" s="5"/>
      <c r="M88" s="5"/>
      <c r="N88" s="5"/>
      <c r="O88" s="5"/>
      <c r="P88" s="5"/>
      <c r="Q88" s="5"/>
      <c r="R88" s="5"/>
      <c r="S88" s="5"/>
      <c r="T88" s="5"/>
      <c r="U88" s="5"/>
      <c r="V88" s="5"/>
      <c r="W88" s="5"/>
      <c r="X88" s="5"/>
      <c r="Y88" s="5"/>
      <c r="Z88" s="5"/>
    </row>
    <row r="89" spans="1:26" ht="15.75" x14ac:dyDescent="0.25">
      <c r="A89" s="5"/>
      <c r="B89" s="6"/>
      <c r="C89" s="5"/>
      <c r="D89" s="5"/>
      <c r="E89" s="5"/>
      <c r="F89" s="5"/>
      <c r="G89" s="5"/>
      <c r="H89" s="5"/>
      <c r="I89" s="5"/>
      <c r="J89" s="5"/>
      <c r="K89" s="5"/>
      <c r="L89" s="5"/>
      <c r="M89" s="5"/>
      <c r="N89" s="5"/>
      <c r="O89" s="5"/>
      <c r="P89" s="5"/>
      <c r="Q89" s="5"/>
      <c r="R89" s="5"/>
      <c r="S89" s="5"/>
      <c r="T89" s="5"/>
      <c r="U89" s="5"/>
      <c r="V89" s="5"/>
      <c r="W89" s="5"/>
      <c r="X89" s="5"/>
      <c r="Y89" s="5"/>
      <c r="Z89" s="5"/>
    </row>
    <row r="90" spans="1:26" ht="15.75" x14ac:dyDescent="0.25">
      <c r="A90" s="5"/>
      <c r="B90" s="6"/>
      <c r="C90" s="5"/>
      <c r="D90" s="5"/>
      <c r="E90" s="5"/>
      <c r="F90" s="5"/>
      <c r="G90" s="5"/>
      <c r="H90" s="5"/>
      <c r="I90" s="5"/>
      <c r="J90" s="5"/>
      <c r="K90" s="5"/>
      <c r="L90" s="5"/>
      <c r="M90" s="5"/>
      <c r="N90" s="5"/>
      <c r="O90" s="5"/>
      <c r="P90" s="5"/>
      <c r="Q90" s="5"/>
      <c r="R90" s="5"/>
      <c r="S90" s="5"/>
      <c r="T90" s="5"/>
      <c r="U90" s="5"/>
      <c r="V90" s="5"/>
      <c r="W90" s="5"/>
      <c r="X90" s="5"/>
      <c r="Y90" s="5"/>
      <c r="Z90" s="5"/>
    </row>
    <row r="91" spans="1:26" ht="15.75" x14ac:dyDescent="0.25">
      <c r="A91" s="5"/>
      <c r="B91" s="6"/>
      <c r="C91" s="5"/>
      <c r="D91" s="5"/>
      <c r="E91" s="5"/>
      <c r="F91" s="5"/>
      <c r="G91" s="5"/>
      <c r="H91" s="5"/>
      <c r="I91" s="5"/>
      <c r="J91" s="5"/>
      <c r="K91" s="5"/>
      <c r="L91" s="5"/>
      <c r="M91" s="5"/>
      <c r="N91" s="5"/>
      <c r="O91" s="5"/>
      <c r="P91" s="5"/>
      <c r="Q91" s="5"/>
      <c r="R91" s="5"/>
      <c r="S91" s="5"/>
      <c r="T91" s="5"/>
      <c r="U91" s="5"/>
      <c r="V91" s="5"/>
      <c r="W91" s="5"/>
      <c r="X91" s="5"/>
      <c r="Y91" s="5"/>
      <c r="Z91" s="5"/>
    </row>
    <row r="92" spans="1:26" ht="15.75" x14ac:dyDescent="0.25">
      <c r="A92" s="5"/>
      <c r="B92" s="6"/>
      <c r="C92" s="5"/>
      <c r="D92" s="5"/>
      <c r="E92" s="5"/>
      <c r="F92" s="5"/>
      <c r="G92" s="5"/>
      <c r="H92" s="5"/>
      <c r="I92" s="5"/>
      <c r="J92" s="5"/>
      <c r="K92" s="5"/>
      <c r="L92" s="5"/>
      <c r="M92" s="5"/>
      <c r="N92" s="5"/>
      <c r="O92" s="5"/>
      <c r="P92" s="5"/>
      <c r="Q92" s="5"/>
      <c r="R92" s="5"/>
      <c r="S92" s="5"/>
      <c r="T92" s="5"/>
      <c r="U92" s="5"/>
      <c r="V92" s="5"/>
      <c r="W92" s="5"/>
      <c r="X92" s="5"/>
      <c r="Y92" s="5"/>
      <c r="Z92" s="5"/>
    </row>
    <row r="93" spans="1:26" ht="15.75" x14ac:dyDescent="0.25">
      <c r="A93" s="5"/>
      <c r="B93" s="6"/>
      <c r="C93" s="5"/>
      <c r="D93" s="5"/>
      <c r="E93" s="5"/>
      <c r="F93" s="5"/>
      <c r="G93" s="5"/>
      <c r="H93" s="5"/>
      <c r="I93" s="5"/>
      <c r="J93" s="5"/>
      <c r="K93" s="5"/>
      <c r="L93" s="5"/>
      <c r="M93" s="5"/>
      <c r="N93" s="5"/>
      <c r="O93" s="5"/>
      <c r="P93" s="5"/>
      <c r="Q93" s="5"/>
      <c r="R93" s="5"/>
      <c r="S93" s="5"/>
      <c r="T93" s="5"/>
      <c r="U93" s="5"/>
      <c r="V93" s="5"/>
      <c r="W93" s="5"/>
      <c r="X93" s="5"/>
      <c r="Y93" s="5"/>
      <c r="Z93" s="5"/>
    </row>
    <row r="94" spans="1:26" ht="15.75" x14ac:dyDescent="0.25">
      <c r="A94" s="5"/>
      <c r="B94" s="6"/>
      <c r="C94" s="5"/>
      <c r="D94" s="5"/>
      <c r="E94" s="5"/>
      <c r="F94" s="5"/>
      <c r="G94" s="5"/>
      <c r="H94" s="5"/>
      <c r="I94" s="5"/>
      <c r="J94" s="5"/>
      <c r="K94" s="5"/>
      <c r="L94" s="5"/>
      <c r="M94" s="5"/>
      <c r="N94" s="5"/>
      <c r="O94" s="5"/>
      <c r="P94" s="5"/>
      <c r="Q94" s="5"/>
      <c r="R94" s="5"/>
      <c r="S94" s="5"/>
      <c r="T94" s="5"/>
      <c r="U94" s="5"/>
      <c r="V94" s="5"/>
      <c r="W94" s="5"/>
      <c r="X94" s="5"/>
      <c r="Y94" s="5"/>
      <c r="Z94" s="5"/>
    </row>
    <row r="95" spans="1:26" ht="15.75" x14ac:dyDescent="0.25">
      <c r="A95" s="5"/>
      <c r="B95" s="6"/>
      <c r="C95" s="5"/>
      <c r="D95" s="5"/>
      <c r="E95" s="5"/>
      <c r="F95" s="5"/>
      <c r="G95" s="5"/>
      <c r="H95" s="5"/>
      <c r="I95" s="5"/>
      <c r="J95" s="5"/>
      <c r="K95" s="5"/>
      <c r="L95" s="5"/>
      <c r="M95" s="5"/>
      <c r="N95" s="5"/>
      <c r="O95" s="5"/>
      <c r="P95" s="5"/>
      <c r="Q95" s="5"/>
      <c r="R95" s="5"/>
      <c r="S95" s="5"/>
      <c r="T95" s="5"/>
      <c r="U95" s="5"/>
      <c r="V95" s="5"/>
      <c r="W95" s="5"/>
      <c r="X95" s="5"/>
      <c r="Y95" s="5"/>
      <c r="Z95" s="5"/>
    </row>
    <row r="96" spans="1:26" ht="15.75" x14ac:dyDescent="0.25">
      <c r="A96" s="5"/>
      <c r="B96" s="6"/>
      <c r="C96" s="5"/>
      <c r="D96" s="5"/>
      <c r="E96" s="5"/>
      <c r="F96" s="5"/>
      <c r="G96" s="5"/>
      <c r="H96" s="5"/>
      <c r="I96" s="5"/>
      <c r="J96" s="5"/>
      <c r="K96" s="5"/>
      <c r="L96" s="5"/>
      <c r="M96" s="5"/>
      <c r="N96" s="5"/>
      <c r="O96" s="5"/>
      <c r="P96" s="5"/>
      <c r="Q96" s="5"/>
      <c r="R96" s="5"/>
      <c r="S96" s="5"/>
      <c r="T96" s="5"/>
      <c r="U96" s="5"/>
      <c r="V96" s="5"/>
      <c r="W96" s="5"/>
      <c r="X96" s="5"/>
      <c r="Y96" s="5"/>
      <c r="Z96" s="5"/>
    </row>
    <row r="97" spans="1:26" ht="15.75" x14ac:dyDescent="0.25">
      <c r="A97" s="5"/>
      <c r="B97" s="6"/>
      <c r="C97" s="5"/>
      <c r="D97" s="5"/>
      <c r="E97" s="5"/>
      <c r="F97" s="5"/>
      <c r="G97" s="5"/>
      <c r="H97" s="5"/>
      <c r="I97" s="5"/>
      <c r="J97" s="5"/>
      <c r="K97" s="5"/>
      <c r="L97" s="5"/>
      <c r="M97" s="5"/>
      <c r="N97" s="5"/>
      <c r="O97" s="5"/>
      <c r="P97" s="5"/>
      <c r="Q97" s="5"/>
      <c r="R97" s="5"/>
      <c r="S97" s="5"/>
      <c r="T97" s="5"/>
      <c r="U97" s="5"/>
      <c r="V97" s="5"/>
      <c r="W97" s="5"/>
      <c r="X97" s="5"/>
      <c r="Y97" s="5"/>
      <c r="Z97" s="5"/>
    </row>
    <row r="98" spans="1:26" ht="15.75" x14ac:dyDescent="0.25">
      <c r="A98" s="5"/>
      <c r="B98" s="6"/>
      <c r="C98" s="5"/>
      <c r="D98" s="5"/>
      <c r="E98" s="5"/>
      <c r="F98" s="5"/>
      <c r="G98" s="5"/>
      <c r="H98" s="5"/>
      <c r="I98" s="5"/>
      <c r="J98" s="5"/>
      <c r="K98" s="5"/>
      <c r="L98" s="5"/>
      <c r="M98" s="5"/>
      <c r="N98" s="5"/>
      <c r="O98" s="5"/>
      <c r="P98" s="5"/>
      <c r="Q98" s="5"/>
      <c r="R98" s="5"/>
      <c r="S98" s="5"/>
      <c r="T98" s="5"/>
      <c r="U98" s="5"/>
      <c r="V98" s="5"/>
      <c r="W98" s="5"/>
      <c r="X98" s="5"/>
      <c r="Y98" s="5"/>
      <c r="Z98" s="5"/>
    </row>
    <row r="99" spans="1:26" ht="15.75" x14ac:dyDescent="0.25">
      <c r="A99" s="5"/>
      <c r="B99" s="6"/>
      <c r="C99" s="5"/>
      <c r="D99" s="5"/>
      <c r="E99" s="5"/>
      <c r="F99" s="5"/>
      <c r="G99" s="5"/>
      <c r="H99" s="5"/>
      <c r="I99" s="5"/>
      <c r="J99" s="5"/>
      <c r="K99" s="5"/>
      <c r="L99" s="5"/>
      <c r="M99" s="5"/>
      <c r="N99" s="5"/>
      <c r="O99" s="5"/>
      <c r="P99" s="5"/>
      <c r="Q99" s="5"/>
      <c r="R99" s="5"/>
      <c r="S99" s="5"/>
      <c r="T99" s="5"/>
      <c r="U99" s="5"/>
      <c r="V99" s="5"/>
      <c r="W99" s="5"/>
      <c r="X99" s="5"/>
      <c r="Y99" s="5"/>
      <c r="Z99" s="5"/>
    </row>
    <row r="100" spans="1:26" ht="15.75" x14ac:dyDescent="0.25">
      <c r="A100" s="5"/>
      <c r="B100" s="6"/>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x14ac:dyDescent="0.25">
      <c r="A101" s="5"/>
      <c r="B101" s="6"/>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x14ac:dyDescent="0.25">
      <c r="A102" s="5"/>
      <c r="B102" s="6"/>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x14ac:dyDescent="0.25">
      <c r="A103" s="5"/>
      <c r="B103" s="6"/>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x14ac:dyDescent="0.25">
      <c r="A104" s="5"/>
      <c r="B104" s="6"/>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x14ac:dyDescent="0.25">
      <c r="A105" s="5"/>
      <c r="B105" s="6"/>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x14ac:dyDescent="0.25">
      <c r="A106" s="5"/>
      <c r="B106" s="6"/>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x14ac:dyDescent="0.25">
      <c r="A107" s="5"/>
      <c r="B107" s="6"/>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x14ac:dyDescent="0.25">
      <c r="A108" s="5"/>
      <c r="B108" s="6"/>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x14ac:dyDescent="0.25">
      <c r="A109" s="5"/>
      <c r="B109" s="6"/>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x14ac:dyDescent="0.25">
      <c r="A110" s="5"/>
      <c r="B110" s="6"/>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x14ac:dyDescent="0.25">
      <c r="A111" s="5"/>
      <c r="B111" s="6"/>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x14ac:dyDescent="0.25">
      <c r="A112" s="5"/>
      <c r="B112" s="6"/>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x14ac:dyDescent="0.25">
      <c r="A113" s="5"/>
      <c r="B113" s="6"/>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x14ac:dyDescent="0.25">
      <c r="A114" s="5"/>
      <c r="B114" s="6"/>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x14ac:dyDescent="0.25">
      <c r="A115" s="5"/>
      <c r="B115" s="6"/>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x14ac:dyDescent="0.25">
      <c r="A116" s="5"/>
      <c r="B116" s="6"/>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x14ac:dyDescent="0.25">
      <c r="A117" s="5"/>
      <c r="B117" s="6"/>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x14ac:dyDescent="0.25">
      <c r="A118" s="5"/>
      <c r="B118" s="6"/>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x14ac:dyDescent="0.25">
      <c r="A119" s="5"/>
      <c r="B119" s="6"/>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x14ac:dyDescent="0.25">
      <c r="A120" s="5"/>
      <c r="B120" s="6"/>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x14ac:dyDescent="0.25">
      <c r="A121" s="5"/>
      <c r="B121" s="6"/>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x14ac:dyDescent="0.25">
      <c r="A122" s="5"/>
      <c r="B122" s="6"/>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x14ac:dyDescent="0.25">
      <c r="A123" s="5"/>
      <c r="B123" s="6"/>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x14ac:dyDescent="0.25">
      <c r="A124" s="5"/>
      <c r="B124" s="6"/>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x14ac:dyDescent="0.25">
      <c r="A125" s="5"/>
      <c r="B125" s="6"/>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x14ac:dyDescent="0.25">
      <c r="A126" s="5"/>
      <c r="B126" s="6"/>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x14ac:dyDescent="0.25">
      <c r="A127" s="5"/>
      <c r="B127" s="6"/>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x14ac:dyDescent="0.25">
      <c r="A128" s="5"/>
      <c r="B128" s="6"/>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x14ac:dyDescent="0.25">
      <c r="A129" s="5"/>
      <c r="B129" s="6"/>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x14ac:dyDescent="0.25">
      <c r="A130" s="5"/>
      <c r="B130" s="6"/>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x14ac:dyDescent="0.25">
      <c r="A131" s="5"/>
      <c r="B131" s="6"/>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x14ac:dyDescent="0.25">
      <c r="A132" s="5"/>
      <c r="B132" s="6"/>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x14ac:dyDescent="0.25">
      <c r="A133" s="5"/>
      <c r="B133" s="6"/>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x14ac:dyDescent="0.25">
      <c r="A134" s="5"/>
      <c r="B134" s="6"/>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x14ac:dyDescent="0.25">
      <c r="A135" s="5"/>
      <c r="B135" s="6"/>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x14ac:dyDescent="0.25">
      <c r="A136" s="5"/>
      <c r="B136" s="6"/>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x14ac:dyDescent="0.25">
      <c r="A137" s="5"/>
      <c r="B137" s="6"/>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x14ac:dyDescent="0.25">
      <c r="A138" s="5"/>
      <c r="B138" s="6"/>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x14ac:dyDescent="0.25">
      <c r="A139" s="5"/>
      <c r="B139" s="6"/>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x14ac:dyDescent="0.25">
      <c r="A140" s="5"/>
      <c r="B140" s="6"/>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x14ac:dyDescent="0.25">
      <c r="A141" s="5"/>
      <c r="B141" s="6"/>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x14ac:dyDescent="0.25">
      <c r="A142" s="5"/>
      <c r="B142" s="6"/>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x14ac:dyDescent="0.25">
      <c r="A143" s="5"/>
      <c r="B143" s="6"/>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x14ac:dyDescent="0.25">
      <c r="A144" s="5"/>
      <c r="B144" s="6"/>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x14ac:dyDescent="0.25">
      <c r="A145" s="5"/>
      <c r="B145" s="6"/>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x14ac:dyDescent="0.25">
      <c r="A146" s="5"/>
      <c r="B146" s="6"/>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x14ac:dyDescent="0.25">
      <c r="A147" s="5"/>
      <c r="B147" s="6"/>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x14ac:dyDescent="0.25">
      <c r="A148" s="5"/>
      <c r="B148" s="6"/>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x14ac:dyDescent="0.25">
      <c r="A149" s="5"/>
      <c r="B149" s="6"/>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x14ac:dyDescent="0.25">
      <c r="A150" s="5"/>
      <c r="B150" s="6"/>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x14ac:dyDescent="0.25">
      <c r="A151" s="5"/>
      <c r="B151" s="6"/>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x14ac:dyDescent="0.25">
      <c r="A152" s="5"/>
      <c r="B152" s="6"/>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x14ac:dyDescent="0.25">
      <c r="A153" s="5"/>
      <c r="B153" s="6"/>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x14ac:dyDescent="0.25">
      <c r="A154" s="5"/>
      <c r="B154" s="6"/>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x14ac:dyDescent="0.25">
      <c r="A155" s="5"/>
      <c r="B155" s="6"/>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x14ac:dyDescent="0.25">
      <c r="A156" s="5"/>
      <c r="B156" s="6"/>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x14ac:dyDescent="0.25">
      <c r="A157" s="5"/>
      <c r="B157" s="6"/>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x14ac:dyDescent="0.25">
      <c r="A158" s="5"/>
      <c r="B158" s="6"/>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x14ac:dyDescent="0.25">
      <c r="A159" s="5"/>
      <c r="B159" s="6"/>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x14ac:dyDescent="0.25">
      <c r="A160" s="5"/>
      <c r="B160" s="6"/>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x14ac:dyDescent="0.25">
      <c r="A161" s="5"/>
      <c r="B161" s="6"/>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x14ac:dyDescent="0.25">
      <c r="A162" s="5"/>
      <c r="B162" s="6"/>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x14ac:dyDescent="0.25">
      <c r="A163" s="5"/>
      <c r="B163" s="6"/>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x14ac:dyDescent="0.25">
      <c r="A164" s="5"/>
      <c r="B164" s="6"/>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x14ac:dyDescent="0.25">
      <c r="A165" s="5"/>
      <c r="B165" s="6"/>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x14ac:dyDescent="0.25">
      <c r="A166" s="5"/>
      <c r="B166" s="6"/>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x14ac:dyDescent="0.25">
      <c r="A167" s="5"/>
      <c r="B167" s="6"/>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x14ac:dyDescent="0.25">
      <c r="A168" s="5"/>
      <c r="B168" s="6"/>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x14ac:dyDescent="0.25">
      <c r="A169" s="5"/>
      <c r="B169" s="6"/>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x14ac:dyDescent="0.25">
      <c r="A170" s="5"/>
      <c r="B170" s="6"/>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x14ac:dyDescent="0.25">
      <c r="A171" s="5"/>
      <c r="B171" s="6"/>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x14ac:dyDescent="0.25">
      <c r="A172" s="5"/>
      <c r="B172" s="6"/>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x14ac:dyDescent="0.25">
      <c r="A173" s="5"/>
      <c r="B173" s="6"/>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x14ac:dyDescent="0.25">
      <c r="A174" s="5"/>
      <c r="B174" s="6"/>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x14ac:dyDescent="0.25">
      <c r="A175" s="5"/>
      <c r="B175" s="6"/>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x14ac:dyDescent="0.25">
      <c r="A176" s="5"/>
      <c r="B176" s="6"/>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x14ac:dyDescent="0.25">
      <c r="A177" s="5"/>
      <c r="B177" s="6"/>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x14ac:dyDescent="0.25">
      <c r="A178" s="5"/>
      <c r="B178" s="6"/>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x14ac:dyDescent="0.25">
      <c r="A179" s="5"/>
      <c r="B179" s="6"/>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x14ac:dyDescent="0.25">
      <c r="A180" s="5"/>
      <c r="B180" s="6"/>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x14ac:dyDescent="0.25">
      <c r="A181" s="5"/>
      <c r="B181" s="6"/>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x14ac:dyDescent="0.25">
      <c r="A182" s="5"/>
      <c r="B182" s="6"/>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x14ac:dyDescent="0.25">
      <c r="A183" s="5"/>
      <c r="B183" s="6"/>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x14ac:dyDescent="0.25">
      <c r="A184" s="5"/>
      <c r="B184" s="6"/>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x14ac:dyDescent="0.25">
      <c r="A185" s="5"/>
      <c r="B185" s="6"/>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x14ac:dyDescent="0.25">
      <c r="A186" s="5"/>
      <c r="B186" s="6"/>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x14ac:dyDescent="0.25">
      <c r="A187" s="5"/>
      <c r="B187" s="6"/>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x14ac:dyDescent="0.25">
      <c r="A188" s="5"/>
      <c r="B188" s="6"/>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x14ac:dyDescent="0.25">
      <c r="A189" s="5"/>
      <c r="B189" s="6"/>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x14ac:dyDescent="0.25">
      <c r="A190" s="5"/>
      <c r="B190" s="6"/>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x14ac:dyDescent="0.25">
      <c r="A191" s="5"/>
      <c r="B191" s="6"/>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x14ac:dyDescent="0.25">
      <c r="A192" s="5"/>
      <c r="B192" s="6"/>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x14ac:dyDescent="0.25">
      <c r="A193" s="5"/>
      <c r="B193" s="6"/>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x14ac:dyDescent="0.25">
      <c r="A194" s="5"/>
      <c r="B194" s="6"/>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x14ac:dyDescent="0.25">
      <c r="A195" s="5"/>
      <c r="B195" s="6"/>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x14ac:dyDescent="0.25">
      <c r="A196" s="5"/>
      <c r="B196" s="6"/>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x14ac:dyDescent="0.25">
      <c r="A197" s="5"/>
      <c r="B197" s="6"/>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x14ac:dyDescent="0.25">
      <c r="A198" s="5"/>
      <c r="B198" s="6"/>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x14ac:dyDescent="0.25">
      <c r="A199" s="5"/>
      <c r="B199" s="6"/>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x14ac:dyDescent="0.25">
      <c r="A200" s="5"/>
      <c r="B200" s="6"/>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x14ac:dyDescent="0.25">
      <c r="A201" s="5"/>
      <c r="B201" s="6"/>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x14ac:dyDescent="0.25">
      <c r="A202" s="5"/>
      <c r="B202" s="6"/>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x14ac:dyDescent="0.25">
      <c r="A203" s="5"/>
      <c r="B203" s="6"/>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x14ac:dyDescent="0.25">
      <c r="A204" s="5"/>
      <c r="B204" s="6"/>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x14ac:dyDescent="0.25">
      <c r="A205" s="5"/>
      <c r="B205" s="6"/>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x14ac:dyDescent="0.25">
      <c r="A206" s="5"/>
      <c r="B206" s="6"/>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x14ac:dyDescent="0.25">
      <c r="A207" s="5"/>
      <c r="B207" s="6"/>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x14ac:dyDescent="0.25">
      <c r="A208" s="5"/>
      <c r="B208" s="6"/>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x14ac:dyDescent="0.25">
      <c r="A209" s="5"/>
      <c r="B209" s="6"/>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x14ac:dyDescent="0.25">
      <c r="A210" s="5"/>
      <c r="B210" s="6"/>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x14ac:dyDescent="0.25">
      <c r="A211" s="5"/>
      <c r="B211" s="6"/>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x14ac:dyDescent="0.25">
      <c r="A212" s="5"/>
      <c r="B212" s="6"/>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x14ac:dyDescent="0.25">
      <c r="A213" s="5"/>
      <c r="B213" s="6"/>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x14ac:dyDescent="0.25">
      <c r="A214" s="5"/>
      <c r="B214" s="6"/>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x14ac:dyDescent="0.25">
      <c r="A215" s="5"/>
      <c r="B215" s="6"/>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x14ac:dyDescent="0.25">
      <c r="A216" s="5"/>
      <c r="B216" s="6"/>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x14ac:dyDescent="0.25">
      <c r="A217" s="5"/>
      <c r="B217" s="6"/>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x14ac:dyDescent="0.25">
      <c r="A218" s="5"/>
      <c r="B218" s="6"/>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x14ac:dyDescent="0.25">
      <c r="A219" s="5"/>
      <c r="B219" s="6"/>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x14ac:dyDescent="0.25">
      <c r="A220" s="5"/>
      <c r="B220" s="6"/>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x14ac:dyDescent="0.25">
      <c r="A221" s="5"/>
      <c r="B221" s="6"/>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x14ac:dyDescent="0.25">
      <c r="A222" s="5"/>
      <c r="B222" s="6"/>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x14ac:dyDescent="0.25">
      <c r="A223" s="5"/>
      <c r="B223" s="6"/>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x14ac:dyDescent="0.25">
      <c r="A224" s="5"/>
      <c r="B224" s="6"/>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x14ac:dyDescent="0.25">
      <c r="A225" s="5"/>
      <c r="B225" s="6"/>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x14ac:dyDescent="0.25">
      <c r="A226" s="5"/>
      <c r="B226" s="6"/>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x14ac:dyDescent="0.25">
      <c r="A227" s="5"/>
      <c r="B227" s="6"/>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x14ac:dyDescent="0.25">
      <c r="A228" s="5"/>
      <c r="B228" s="6"/>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x14ac:dyDescent="0.25">
      <c r="A229" s="5"/>
      <c r="B229" s="6"/>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x14ac:dyDescent="0.25">
      <c r="A230" s="5"/>
      <c r="B230" s="6"/>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x14ac:dyDescent="0.25">
      <c r="A231" s="5"/>
      <c r="B231" s="6"/>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x14ac:dyDescent="0.25">
      <c r="A232" s="5"/>
      <c r="B232" s="6"/>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x14ac:dyDescent="0.25">
      <c r="A233" s="5"/>
      <c r="B233" s="6"/>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x14ac:dyDescent="0.25">
      <c r="A234" s="5"/>
      <c r="B234" s="6"/>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x14ac:dyDescent="0.25">
      <c r="A235" s="5"/>
      <c r="B235" s="6"/>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x14ac:dyDescent="0.25">
      <c r="A236" s="5"/>
      <c r="B236" s="6"/>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x14ac:dyDescent="0.25">
      <c r="A237" s="5"/>
      <c r="B237" s="6"/>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x14ac:dyDescent="0.25">
      <c r="A238" s="5"/>
      <c r="B238" s="6"/>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x14ac:dyDescent="0.25">
      <c r="A239" s="5"/>
      <c r="B239" s="6"/>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x14ac:dyDescent="0.25">
      <c r="A240" s="5"/>
      <c r="B240" s="6"/>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x14ac:dyDescent="0.25">
      <c r="A241" s="5"/>
      <c r="B241" s="6"/>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x14ac:dyDescent="0.25">
      <c r="A242" s="5"/>
      <c r="B242" s="6"/>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x14ac:dyDescent="0.25">
      <c r="A243" s="5"/>
      <c r="B243" s="6"/>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x14ac:dyDescent="0.25">
      <c r="A244" s="5"/>
      <c r="B244" s="6"/>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x14ac:dyDescent="0.25">
      <c r="A245" s="5"/>
      <c r="B245" s="6"/>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x14ac:dyDescent="0.25">
      <c r="A246" s="5"/>
      <c r="B246" s="6"/>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x14ac:dyDescent="0.25">
      <c r="A247" s="5"/>
      <c r="B247" s="6"/>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x14ac:dyDescent="0.25">
      <c r="A248" s="5"/>
      <c r="B248" s="6"/>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x14ac:dyDescent="0.25">
      <c r="A249" s="5"/>
      <c r="B249" s="6"/>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x14ac:dyDescent="0.25">
      <c r="A250" s="5"/>
      <c r="B250" s="6"/>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x14ac:dyDescent="0.25">
      <c r="A251" s="5"/>
      <c r="B251" s="6"/>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x14ac:dyDescent="0.25">
      <c r="A252" s="5"/>
      <c r="B252" s="6"/>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x14ac:dyDescent="0.25">
      <c r="A253" s="5"/>
      <c r="B253" s="6"/>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x14ac:dyDescent="0.25">
      <c r="A254" s="5"/>
      <c r="B254" s="6"/>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x14ac:dyDescent="0.25">
      <c r="A255" s="5"/>
      <c r="B255" s="6"/>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x14ac:dyDescent="0.25">
      <c r="A256" s="5"/>
      <c r="B256" s="6"/>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x14ac:dyDescent="0.25">
      <c r="A257" s="5"/>
      <c r="B257" s="6"/>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x14ac:dyDescent="0.25">
      <c r="A258" s="5"/>
      <c r="B258" s="6"/>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x14ac:dyDescent="0.25">
      <c r="A259" s="5"/>
      <c r="B259" s="6"/>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x14ac:dyDescent="0.25">
      <c r="A260" s="5"/>
      <c r="B260" s="6"/>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x14ac:dyDescent="0.25">
      <c r="A261" s="5"/>
      <c r="B261" s="6"/>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x14ac:dyDescent="0.25">
      <c r="A262" s="5"/>
      <c r="B262" s="6"/>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x14ac:dyDescent="0.25">
      <c r="A263" s="5"/>
      <c r="B263" s="6"/>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x14ac:dyDescent="0.25">
      <c r="A264" s="5"/>
      <c r="B264" s="6"/>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x14ac:dyDescent="0.25">
      <c r="A265" s="5"/>
      <c r="B265" s="6"/>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x14ac:dyDescent="0.25">
      <c r="A266" s="5"/>
      <c r="B266" s="6"/>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x14ac:dyDescent="0.25">
      <c r="A267" s="5"/>
      <c r="B267" s="6"/>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x14ac:dyDescent="0.25">
      <c r="A268" s="5"/>
      <c r="B268" s="6"/>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x14ac:dyDescent="0.25">
      <c r="A269" s="5"/>
      <c r="B269" s="6"/>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x14ac:dyDescent="0.25">
      <c r="A270" s="5"/>
      <c r="B270" s="6"/>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x14ac:dyDescent="0.25">
      <c r="A271" s="5"/>
      <c r="B271" s="6"/>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x14ac:dyDescent="0.25">
      <c r="A272" s="5"/>
      <c r="B272" s="6"/>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x14ac:dyDescent="0.25">
      <c r="A273" s="5"/>
      <c r="B273" s="6"/>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x14ac:dyDescent="0.25">
      <c r="A274" s="5"/>
      <c r="B274" s="6"/>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x14ac:dyDescent="0.25">
      <c r="A275" s="5"/>
      <c r="B275" s="6"/>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x14ac:dyDescent="0.25">
      <c r="A276" s="5"/>
      <c r="B276" s="6"/>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x14ac:dyDescent="0.25">
      <c r="A277" s="5"/>
      <c r="B277" s="6"/>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x14ac:dyDescent="0.25">
      <c r="A278" s="5"/>
      <c r="B278" s="6"/>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x14ac:dyDescent="0.25">
      <c r="A279" s="5"/>
      <c r="B279" s="6"/>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x14ac:dyDescent="0.25">
      <c r="A280" s="5"/>
      <c r="B280" s="6"/>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x14ac:dyDescent="0.25">
      <c r="A281" s="5"/>
      <c r="B281" s="6"/>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x14ac:dyDescent="0.25">
      <c r="A282" s="5"/>
      <c r="B282" s="6"/>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x14ac:dyDescent="0.25">
      <c r="A283" s="5"/>
      <c r="B283" s="6"/>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x14ac:dyDescent="0.25">
      <c r="A284" s="5"/>
      <c r="B284" s="6"/>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x14ac:dyDescent="0.25">
      <c r="A285" s="5"/>
      <c r="B285" s="6"/>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x14ac:dyDescent="0.25">
      <c r="A286" s="5"/>
      <c r="B286" s="6"/>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x14ac:dyDescent="0.25">
      <c r="A287" s="5"/>
      <c r="B287" s="6"/>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x14ac:dyDescent="0.25">
      <c r="A288" s="5"/>
      <c r="B288" s="6"/>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x14ac:dyDescent="0.25">
      <c r="A289" s="5"/>
      <c r="B289" s="6"/>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x14ac:dyDescent="0.25">
      <c r="A290" s="5"/>
      <c r="B290" s="6"/>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x14ac:dyDescent="0.25">
      <c r="A291" s="5"/>
      <c r="B291" s="6"/>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x14ac:dyDescent="0.25">
      <c r="A292" s="5"/>
      <c r="B292" s="6"/>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x14ac:dyDescent="0.25">
      <c r="A293" s="5"/>
      <c r="B293" s="6"/>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x14ac:dyDescent="0.25">
      <c r="A294" s="5"/>
      <c r="B294" s="6"/>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x14ac:dyDescent="0.25">
      <c r="A295" s="5"/>
      <c r="B295" s="6"/>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x14ac:dyDescent="0.25">
      <c r="A296" s="5"/>
      <c r="B296" s="6"/>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x14ac:dyDescent="0.25">
      <c r="A297" s="5"/>
      <c r="B297" s="6"/>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x14ac:dyDescent="0.25">
      <c r="A298" s="5"/>
      <c r="B298" s="6"/>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x14ac:dyDescent="0.25">
      <c r="A299" s="5"/>
      <c r="B299" s="6"/>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x14ac:dyDescent="0.25">
      <c r="A300" s="5"/>
      <c r="B300" s="6"/>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x14ac:dyDescent="0.25">
      <c r="A301" s="5"/>
      <c r="B301" s="6"/>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x14ac:dyDescent="0.25">
      <c r="A302" s="5"/>
      <c r="B302" s="6"/>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x14ac:dyDescent="0.25">
      <c r="A303" s="5"/>
      <c r="B303" s="6"/>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x14ac:dyDescent="0.25">
      <c r="A304" s="5"/>
      <c r="B304" s="6"/>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x14ac:dyDescent="0.25">
      <c r="A305" s="5"/>
      <c r="B305" s="6"/>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x14ac:dyDescent="0.25">
      <c r="A306" s="5"/>
      <c r="B306" s="6"/>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x14ac:dyDescent="0.25">
      <c r="A307" s="5"/>
      <c r="B307" s="6"/>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x14ac:dyDescent="0.25">
      <c r="A308" s="5"/>
      <c r="B308" s="6"/>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x14ac:dyDescent="0.25">
      <c r="A309" s="5"/>
      <c r="B309" s="6"/>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x14ac:dyDescent="0.25">
      <c r="A310" s="5"/>
      <c r="B310" s="6"/>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x14ac:dyDescent="0.25">
      <c r="A311" s="5"/>
      <c r="B311" s="6"/>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x14ac:dyDescent="0.25">
      <c r="A312" s="5"/>
      <c r="B312" s="6"/>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x14ac:dyDescent="0.25">
      <c r="A313" s="5"/>
      <c r="B313" s="6"/>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x14ac:dyDescent="0.25">
      <c r="A314" s="5"/>
      <c r="B314" s="6"/>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x14ac:dyDescent="0.25">
      <c r="A315" s="5"/>
      <c r="B315" s="6"/>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x14ac:dyDescent="0.25">
      <c r="A316" s="5"/>
      <c r="B316" s="6"/>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x14ac:dyDescent="0.25">
      <c r="A317" s="5"/>
      <c r="B317" s="6"/>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x14ac:dyDescent="0.25">
      <c r="A318" s="5"/>
      <c r="B318" s="6"/>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x14ac:dyDescent="0.25">
      <c r="A319" s="5"/>
      <c r="B319" s="6"/>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x14ac:dyDescent="0.25">
      <c r="A320" s="5"/>
      <c r="B320" s="6"/>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x14ac:dyDescent="0.25">
      <c r="A321" s="5"/>
      <c r="B321" s="6"/>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x14ac:dyDescent="0.25">
      <c r="A322" s="5"/>
      <c r="B322" s="6"/>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x14ac:dyDescent="0.25">
      <c r="A323" s="5"/>
      <c r="B323" s="6"/>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x14ac:dyDescent="0.25">
      <c r="A324" s="5"/>
      <c r="B324" s="6"/>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x14ac:dyDescent="0.25">
      <c r="A325" s="5"/>
      <c r="B325" s="6"/>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x14ac:dyDescent="0.25">
      <c r="A326" s="5"/>
      <c r="B326" s="6"/>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x14ac:dyDescent="0.25">
      <c r="A327" s="5"/>
      <c r="B327" s="6"/>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x14ac:dyDescent="0.25">
      <c r="A328" s="5"/>
      <c r="B328" s="6"/>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x14ac:dyDescent="0.25">
      <c r="A329" s="5"/>
      <c r="B329" s="6"/>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x14ac:dyDescent="0.25">
      <c r="A330" s="5"/>
      <c r="B330" s="6"/>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x14ac:dyDescent="0.25">
      <c r="A331" s="5"/>
      <c r="B331" s="6"/>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x14ac:dyDescent="0.25">
      <c r="A332" s="5"/>
      <c r="B332" s="6"/>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x14ac:dyDescent="0.25">
      <c r="A333" s="5"/>
      <c r="B333" s="6"/>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x14ac:dyDescent="0.25">
      <c r="A334" s="5"/>
      <c r="B334" s="6"/>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x14ac:dyDescent="0.25">
      <c r="A335" s="5"/>
      <c r="B335" s="6"/>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x14ac:dyDescent="0.25">
      <c r="A336" s="5"/>
      <c r="B336" s="6"/>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x14ac:dyDescent="0.25">
      <c r="A337" s="5"/>
      <c r="B337" s="6"/>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x14ac:dyDescent="0.25">
      <c r="A338" s="5"/>
      <c r="B338" s="6"/>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x14ac:dyDescent="0.25">
      <c r="A339" s="5"/>
      <c r="B339" s="6"/>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x14ac:dyDescent="0.25">
      <c r="A340" s="5"/>
      <c r="B340" s="6"/>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x14ac:dyDescent="0.25">
      <c r="A341" s="5"/>
      <c r="B341" s="6"/>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x14ac:dyDescent="0.25">
      <c r="A342" s="5"/>
      <c r="B342" s="6"/>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x14ac:dyDescent="0.25">
      <c r="A343" s="5"/>
      <c r="B343" s="6"/>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x14ac:dyDescent="0.25">
      <c r="A344" s="5"/>
      <c r="B344" s="6"/>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x14ac:dyDescent="0.25">
      <c r="A345" s="5"/>
      <c r="B345" s="6"/>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x14ac:dyDescent="0.25">
      <c r="A346" s="5"/>
      <c r="B346" s="6"/>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x14ac:dyDescent="0.25">
      <c r="A347" s="5"/>
      <c r="B347" s="6"/>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x14ac:dyDescent="0.25">
      <c r="A348" s="5"/>
      <c r="B348" s="6"/>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x14ac:dyDescent="0.25">
      <c r="A349" s="5"/>
      <c r="B349" s="6"/>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x14ac:dyDescent="0.25">
      <c r="A350" s="5"/>
      <c r="B350" s="6"/>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x14ac:dyDescent="0.25">
      <c r="A351" s="5"/>
      <c r="B351" s="6"/>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x14ac:dyDescent="0.25">
      <c r="A352" s="5"/>
      <c r="B352" s="6"/>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x14ac:dyDescent="0.25">
      <c r="A353" s="5"/>
      <c r="B353" s="6"/>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x14ac:dyDescent="0.25">
      <c r="A354" s="5"/>
      <c r="B354" s="6"/>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x14ac:dyDescent="0.25">
      <c r="A355" s="5"/>
      <c r="B355" s="6"/>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x14ac:dyDescent="0.25">
      <c r="A356" s="5"/>
      <c r="B356" s="6"/>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x14ac:dyDescent="0.25">
      <c r="A357" s="5"/>
      <c r="B357" s="6"/>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x14ac:dyDescent="0.25">
      <c r="A358" s="5"/>
      <c r="B358" s="6"/>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x14ac:dyDescent="0.25">
      <c r="A359" s="5"/>
      <c r="B359" s="6"/>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x14ac:dyDescent="0.25">
      <c r="A360" s="5"/>
      <c r="B360" s="6"/>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x14ac:dyDescent="0.25">
      <c r="A361" s="5"/>
      <c r="B361" s="6"/>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x14ac:dyDescent="0.25">
      <c r="A362" s="5"/>
      <c r="B362" s="6"/>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x14ac:dyDescent="0.25">
      <c r="A363" s="5"/>
      <c r="B363" s="6"/>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x14ac:dyDescent="0.25">
      <c r="A364" s="5"/>
      <c r="B364" s="6"/>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x14ac:dyDescent="0.25">
      <c r="A365" s="5"/>
      <c r="B365" s="6"/>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x14ac:dyDescent="0.25">
      <c r="A366" s="5"/>
      <c r="B366" s="6"/>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x14ac:dyDescent="0.25">
      <c r="A367" s="5"/>
      <c r="B367" s="6"/>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x14ac:dyDescent="0.25">
      <c r="A368" s="5"/>
      <c r="B368" s="6"/>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x14ac:dyDescent="0.25">
      <c r="A369" s="5"/>
      <c r="B369" s="6"/>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x14ac:dyDescent="0.25">
      <c r="A370" s="5"/>
      <c r="B370" s="6"/>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x14ac:dyDescent="0.25">
      <c r="A371" s="5"/>
      <c r="B371" s="6"/>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x14ac:dyDescent="0.25">
      <c r="A372" s="5"/>
      <c r="B372" s="6"/>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x14ac:dyDescent="0.25">
      <c r="A373" s="5"/>
      <c r="B373" s="6"/>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x14ac:dyDescent="0.25">
      <c r="A374" s="5"/>
      <c r="B374" s="6"/>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x14ac:dyDescent="0.25">
      <c r="A375" s="5"/>
      <c r="B375" s="6"/>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x14ac:dyDescent="0.25">
      <c r="A376" s="5"/>
      <c r="B376" s="6"/>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x14ac:dyDescent="0.25">
      <c r="A377" s="5"/>
      <c r="B377" s="6"/>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x14ac:dyDescent="0.25">
      <c r="A378" s="5"/>
      <c r="B378" s="6"/>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x14ac:dyDescent="0.25">
      <c r="A379" s="5"/>
      <c r="B379" s="6"/>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x14ac:dyDescent="0.25">
      <c r="A380" s="5"/>
      <c r="B380" s="6"/>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x14ac:dyDescent="0.25">
      <c r="A381" s="5"/>
      <c r="B381" s="6"/>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x14ac:dyDescent="0.25">
      <c r="A382" s="5"/>
      <c r="B382" s="6"/>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x14ac:dyDescent="0.25">
      <c r="A383" s="5"/>
      <c r="B383" s="6"/>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x14ac:dyDescent="0.25">
      <c r="A384" s="5"/>
      <c r="B384" s="6"/>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x14ac:dyDescent="0.25">
      <c r="A385" s="5"/>
      <c r="B385" s="6"/>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x14ac:dyDescent="0.25">
      <c r="A386" s="5"/>
      <c r="B386" s="6"/>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x14ac:dyDescent="0.25">
      <c r="A387" s="5"/>
      <c r="B387" s="6"/>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x14ac:dyDescent="0.25">
      <c r="A388" s="5"/>
      <c r="B388" s="6"/>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x14ac:dyDescent="0.25">
      <c r="A389" s="5"/>
      <c r="B389" s="6"/>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x14ac:dyDescent="0.25">
      <c r="A390" s="5"/>
      <c r="B390" s="6"/>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x14ac:dyDescent="0.25">
      <c r="A391" s="5"/>
      <c r="B391" s="6"/>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x14ac:dyDescent="0.25">
      <c r="A392" s="5"/>
      <c r="B392" s="6"/>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x14ac:dyDescent="0.25">
      <c r="A393" s="5"/>
      <c r="B393" s="6"/>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x14ac:dyDescent="0.25">
      <c r="A394" s="5"/>
      <c r="B394" s="6"/>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x14ac:dyDescent="0.25">
      <c r="A395" s="5"/>
      <c r="B395" s="6"/>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x14ac:dyDescent="0.25">
      <c r="A396" s="5"/>
      <c r="B396" s="6"/>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x14ac:dyDescent="0.25">
      <c r="A397" s="5"/>
      <c r="B397" s="6"/>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x14ac:dyDescent="0.25">
      <c r="A398" s="5"/>
      <c r="B398" s="6"/>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x14ac:dyDescent="0.25">
      <c r="A399" s="5"/>
      <c r="B399" s="6"/>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x14ac:dyDescent="0.25">
      <c r="A400" s="5"/>
      <c r="B400" s="6"/>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x14ac:dyDescent="0.25">
      <c r="A401" s="5"/>
      <c r="B401" s="6"/>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x14ac:dyDescent="0.25">
      <c r="A402" s="5"/>
      <c r="B402" s="6"/>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x14ac:dyDescent="0.25">
      <c r="A403" s="5"/>
      <c r="B403" s="6"/>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x14ac:dyDescent="0.25">
      <c r="A404" s="5"/>
      <c r="B404" s="6"/>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x14ac:dyDescent="0.25">
      <c r="A405" s="5"/>
      <c r="B405" s="6"/>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x14ac:dyDescent="0.25">
      <c r="A406" s="5"/>
      <c r="B406" s="6"/>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x14ac:dyDescent="0.25">
      <c r="A407" s="5"/>
      <c r="B407" s="6"/>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x14ac:dyDescent="0.25">
      <c r="A408" s="5"/>
      <c r="B408" s="6"/>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x14ac:dyDescent="0.25">
      <c r="A409" s="5"/>
      <c r="B409" s="6"/>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x14ac:dyDescent="0.25">
      <c r="A410" s="5"/>
      <c r="B410" s="6"/>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x14ac:dyDescent="0.25">
      <c r="A411" s="5"/>
      <c r="B411" s="6"/>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x14ac:dyDescent="0.25">
      <c r="A412" s="5"/>
      <c r="B412" s="6"/>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x14ac:dyDescent="0.25">
      <c r="A413" s="5"/>
      <c r="B413" s="6"/>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x14ac:dyDescent="0.25">
      <c r="A414" s="5"/>
      <c r="B414" s="6"/>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x14ac:dyDescent="0.25">
      <c r="A415" s="5"/>
      <c r="B415" s="6"/>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x14ac:dyDescent="0.25">
      <c r="A416" s="5"/>
      <c r="B416" s="6"/>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x14ac:dyDescent="0.25">
      <c r="A417" s="5"/>
      <c r="B417" s="6"/>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x14ac:dyDescent="0.25">
      <c r="A418" s="5"/>
      <c r="B418" s="6"/>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x14ac:dyDescent="0.25">
      <c r="A419" s="5"/>
      <c r="B419" s="6"/>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x14ac:dyDescent="0.25">
      <c r="A420" s="5"/>
      <c r="B420" s="6"/>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x14ac:dyDescent="0.25">
      <c r="A421" s="5"/>
      <c r="B421" s="6"/>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x14ac:dyDescent="0.25">
      <c r="A422" s="5"/>
      <c r="B422" s="6"/>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x14ac:dyDescent="0.25">
      <c r="A423" s="5"/>
      <c r="B423" s="6"/>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x14ac:dyDescent="0.25">
      <c r="A424" s="5"/>
      <c r="B424" s="6"/>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x14ac:dyDescent="0.25">
      <c r="A425" s="5"/>
      <c r="B425" s="6"/>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x14ac:dyDescent="0.25">
      <c r="A426" s="5"/>
      <c r="B426" s="6"/>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x14ac:dyDescent="0.25">
      <c r="A427" s="5"/>
      <c r="B427" s="6"/>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x14ac:dyDescent="0.25">
      <c r="A428" s="5"/>
      <c r="B428" s="6"/>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x14ac:dyDescent="0.25">
      <c r="A429" s="5"/>
      <c r="B429" s="6"/>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x14ac:dyDescent="0.25">
      <c r="A430" s="5"/>
      <c r="B430" s="6"/>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x14ac:dyDescent="0.25">
      <c r="A431" s="5"/>
      <c r="B431" s="6"/>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x14ac:dyDescent="0.25">
      <c r="A432" s="5"/>
      <c r="B432" s="6"/>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x14ac:dyDescent="0.25">
      <c r="A433" s="5"/>
      <c r="B433" s="6"/>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x14ac:dyDescent="0.25">
      <c r="A434" s="5"/>
      <c r="B434" s="6"/>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x14ac:dyDescent="0.25">
      <c r="A435" s="5"/>
      <c r="B435" s="6"/>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x14ac:dyDescent="0.25">
      <c r="A436" s="5"/>
      <c r="B436" s="6"/>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x14ac:dyDescent="0.25">
      <c r="A437" s="5"/>
      <c r="B437" s="6"/>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x14ac:dyDescent="0.25">
      <c r="A438" s="5"/>
      <c r="B438" s="6"/>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x14ac:dyDescent="0.25">
      <c r="A439" s="5"/>
      <c r="B439" s="6"/>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x14ac:dyDescent="0.25">
      <c r="A440" s="5"/>
      <c r="B440" s="6"/>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x14ac:dyDescent="0.25">
      <c r="A441" s="5"/>
      <c r="B441" s="6"/>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x14ac:dyDescent="0.25">
      <c r="A442" s="5"/>
      <c r="B442" s="6"/>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x14ac:dyDescent="0.25">
      <c r="A443" s="5"/>
      <c r="B443" s="6"/>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x14ac:dyDescent="0.25">
      <c r="A444" s="5"/>
      <c r="B444" s="6"/>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x14ac:dyDescent="0.25">
      <c r="A445" s="5"/>
      <c r="B445" s="6"/>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x14ac:dyDescent="0.25">
      <c r="A446" s="5"/>
      <c r="B446" s="6"/>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x14ac:dyDescent="0.25">
      <c r="A447" s="5"/>
      <c r="B447" s="6"/>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x14ac:dyDescent="0.25">
      <c r="A448" s="5"/>
      <c r="B448" s="6"/>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x14ac:dyDescent="0.25">
      <c r="A449" s="5"/>
      <c r="B449" s="6"/>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x14ac:dyDescent="0.25">
      <c r="A450" s="5"/>
      <c r="B450" s="6"/>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x14ac:dyDescent="0.25">
      <c r="A451" s="5"/>
      <c r="B451" s="6"/>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x14ac:dyDescent="0.25">
      <c r="A452" s="5"/>
      <c r="B452" s="6"/>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x14ac:dyDescent="0.25">
      <c r="A453" s="5"/>
      <c r="B453" s="6"/>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x14ac:dyDescent="0.25">
      <c r="A454" s="5"/>
      <c r="B454" s="6"/>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x14ac:dyDescent="0.25">
      <c r="A455" s="5"/>
      <c r="B455" s="6"/>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x14ac:dyDescent="0.25">
      <c r="A456" s="5"/>
      <c r="B456" s="6"/>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x14ac:dyDescent="0.25">
      <c r="A457" s="5"/>
      <c r="B457" s="6"/>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x14ac:dyDescent="0.25">
      <c r="A458" s="5"/>
      <c r="B458" s="6"/>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x14ac:dyDescent="0.25">
      <c r="A459" s="5"/>
      <c r="B459" s="6"/>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x14ac:dyDescent="0.25">
      <c r="A460" s="5"/>
      <c r="B460" s="6"/>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x14ac:dyDescent="0.25">
      <c r="A461" s="5"/>
      <c r="B461" s="6"/>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x14ac:dyDescent="0.25">
      <c r="A462" s="5"/>
      <c r="B462" s="6"/>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x14ac:dyDescent="0.25">
      <c r="A463" s="5"/>
      <c r="B463" s="6"/>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x14ac:dyDescent="0.25">
      <c r="A464" s="5"/>
      <c r="B464" s="6"/>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x14ac:dyDescent="0.25">
      <c r="A465" s="5"/>
      <c r="B465" s="6"/>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x14ac:dyDescent="0.25">
      <c r="A466" s="5"/>
      <c r="B466" s="6"/>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x14ac:dyDescent="0.25">
      <c r="A467" s="5"/>
      <c r="B467" s="6"/>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x14ac:dyDescent="0.25">
      <c r="A468" s="5"/>
      <c r="B468" s="6"/>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x14ac:dyDescent="0.25">
      <c r="A469" s="5"/>
      <c r="B469" s="6"/>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x14ac:dyDescent="0.25">
      <c r="A470" s="5"/>
      <c r="B470" s="6"/>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x14ac:dyDescent="0.25">
      <c r="A471" s="5"/>
      <c r="B471" s="6"/>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x14ac:dyDescent="0.25">
      <c r="A472" s="5"/>
      <c r="B472" s="6"/>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x14ac:dyDescent="0.25">
      <c r="A473" s="5"/>
      <c r="B473" s="6"/>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x14ac:dyDescent="0.25">
      <c r="A474" s="5"/>
      <c r="B474" s="6"/>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x14ac:dyDescent="0.25">
      <c r="A475" s="5"/>
      <c r="B475" s="6"/>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x14ac:dyDescent="0.25">
      <c r="A476" s="5"/>
      <c r="B476" s="6"/>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x14ac:dyDescent="0.25">
      <c r="A477" s="5"/>
      <c r="B477" s="6"/>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x14ac:dyDescent="0.25">
      <c r="A478" s="5"/>
      <c r="B478" s="6"/>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x14ac:dyDescent="0.25">
      <c r="A479" s="5"/>
      <c r="B479" s="6"/>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x14ac:dyDescent="0.25">
      <c r="A480" s="5"/>
      <c r="B480" s="6"/>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x14ac:dyDescent="0.25">
      <c r="A481" s="5"/>
      <c r="B481" s="6"/>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x14ac:dyDescent="0.25">
      <c r="A482" s="5"/>
      <c r="B482" s="6"/>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x14ac:dyDescent="0.25">
      <c r="A483" s="5"/>
      <c r="B483" s="6"/>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x14ac:dyDescent="0.25">
      <c r="A484" s="5"/>
      <c r="B484" s="6"/>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x14ac:dyDescent="0.25">
      <c r="A485" s="5"/>
      <c r="B485" s="6"/>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x14ac:dyDescent="0.25">
      <c r="A486" s="5"/>
      <c r="B486" s="6"/>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x14ac:dyDescent="0.25">
      <c r="A487" s="5"/>
      <c r="B487" s="6"/>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x14ac:dyDescent="0.25">
      <c r="A488" s="5"/>
      <c r="B488" s="6"/>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x14ac:dyDescent="0.25">
      <c r="A489" s="5"/>
      <c r="B489" s="6"/>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x14ac:dyDescent="0.25">
      <c r="A490" s="5"/>
      <c r="B490" s="6"/>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x14ac:dyDescent="0.25">
      <c r="A491" s="5"/>
      <c r="B491" s="6"/>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x14ac:dyDescent="0.25">
      <c r="A492" s="5"/>
      <c r="B492" s="6"/>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x14ac:dyDescent="0.25">
      <c r="A493" s="5"/>
      <c r="B493" s="6"/>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x14ac:dyDescent="0.25">
      <c r="A494" s="5"/>
      <c r="B494" s="6"/>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x14ac:dyDescent="0.25">
      <c r="A495" s="5"/>
      <c r="B495" s="6"/>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x14ac:dyDescent="0.25">
      <c r="A496" s="5"/>
      <c r="B496" s="6"/>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x14ac:dyDescent="0.25">
      <c r="A497" s="5"/>
      <c r="B497" s="6"/>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x14ac:dyDescent="0.25">
      <c r="A498" s="5"/>
      <c r="B498" s="6"/>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x14ac:dyDescent="0.25">
      <c r="A499" s="5"/>
      <c r="B499" s="6"/>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x14ac:dyDescent="0.25">
      <c r="A500" s="5"/>
      <c r="B500" s="6"/>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x14ac:dyDescent="0.25">
      <c r="A501" s="5"/>
      <c r="B501" s="6"/>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x14ac:dyDescent="0.25">
      <c r="A502" s="5"/>
      <c r="B502" s="6"/>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x14ac:dyDescent="0.25">
      <c r="A503" s="5"/>
      <c r="B503" s="6"/>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x14ac:dyDescent="0.25">
      <c r="A504" s="5"/>
      <c r="B504" s="6"/>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x14ac:dyDescent="0.25">
      <c r="A505" s="5"/>
      <c r="B505" s="6"/>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x14ac:dyDescent="0.25">
      <c r="A506" s="5"/>
      <c r="B506" s="6"/>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x14ac:dyDescent="0.25">
      <c r="A507" s="5"/>
      <c r="B507" s="6"/>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x14ac:dyDescent="0.25">
      <c r="A508" s="5"/>
      <c r="B508" s="6"/>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x14ac:dyDescent="0.25">
      <c r="A509" s="5"/>
      <c r="B509" s="6"/>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x14ac:dyDescent="0.25">
      <c r="A510" s="5"/>
      <c r="B510" s="6"/>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x14ac:dyDescent="0.25">
      <c r="A511" s="5"/>
      <c r="B511" s="6"/>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x14ac:dyDescent="0.25">
      <c r="A512" s="5"/>
      <c r="B512" s="6"/>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x14ac:dyDescent="0.25">
      <c r="A513" s="5"/>
      <c r="B513" s="6"/>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x14ac:dyDescent="0.25">
      <c r="A514" s="5"/>
      <c r="B514" s="6"/>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x14ac:dyDescent="0.25">
      <c r="A515" s="5"/>
      <c r="B515" s="6"/>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x14ac:dyDescent="0.25">
      <c r="A516" s="5"/>
      <c r="B516" s="6"/>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x14ac:dyDescent="0.25">
      <c r="A517" s="5"/>
      <c r="B517" s="6"/>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x14ac:dyDescent="0.25">
      <c r="A518" s="5"/>
      <c r="B518" s="6"/>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x14ac:dyDescent="0.25">
      <c r="A519" s="5"/>
      <c r="B519" s="6"/>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x14ac:dyDescent="0.25">
      <c r="A520" s="5"/>
      <c r="B520" s="6"/>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x14ac:dyDescent="0.25">
      <c r="A521" s="5"/>
      <c r="B521" s="6"/>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x14ac:dyDescent="0.25">
      <c r="A522" s="5"/>
      <c r="B522" s="6"/>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x14ac:dyDescent="0.25">
      <c r="A523" s="5"/>
      <c r="B523" s="6"/>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x14ac:dyDescent="0.25">
      <c r="A524" s="5"/>
      <c r="B524" s="6"/>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x14ac:dyDescent="0.25">
      <c r="A525" s="5"/>
      <c r="B525" s="6"/>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x14ac:dyDescent="0.25">
      <c r="A526" s="5"/>
      <c r="B526" s="6"/>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x14ac:dyDescent="0.25">
      <c r="A527" s="5"/>
      <c r="B527" s="6"/>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x14ac:dyDescent="0.25">
      <c r="A528" s="5"/>
      <c r="B528" s="6"/>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x14ac:dyDescent="0.25">
      <c r="A529" s="5"/>
      <c r="B529" s="6"/>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x14ac:dyDescent="0.25">
      <c r="A530" s="5"/>
      <c r="B530" s="6"/>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x14ac:dyDescent="0.25">
      <c r="A531" s="5"/>
      <c r="B531" s="6"/>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x14ac:dyDescent="0.25">
      <c r="A532" s="5"/>
      <c r="B532" s="6"/>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x14ac:dyDescent="0.25">
      <c r="A533" s="5"/>
      <c r="B533" s="6"/>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x14ac:dyDescent="0.25">
      <c r="A534" s="5"/>
      <c r="B534" s="6"/>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x14ac:dyDescent="0.25">
      <c r="A535" s="5"/>
      <c r="B535" s="6"/>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x14ac:dyDescent="0.25">
      <c r="A536" s="5"/>
      <c r="B536" s="6"/>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x14ac:dyDescent="0.25">
      <c r="A537" s="5"/>
      <c r="B537" s="6"/>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x14ac:dyDescent="0.25">
      <c r="A538" s="5"/>
      <c r="B538" s="6"/>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x14ac:dyDescent="0.25">
      <c r="A539" s="5"/>
      <c r="B539" s="6"/>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x14ac:dyDescent="0.25">
      <c r="A540" s="5"/>
      <c r="B540" s="6"/>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x14ac:dyDescent="0.25">
      <c r="A541" s="5"/>
      <c r="B541" s="6"/>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x14ac:dyDescent="0.25">
      <c r="A542" s="5"/>
      <c r="B542" s="6"/>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x14ac:dyDescent="0.25">
      <c r="A543" s="5"/>
      <c r="B543" s="6"/>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x14ac:dyDescent="0.25">
      <c r="A544" s="5"/>
      <c r="B544" s="6"/>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x14ac:dyDescent="0.25">
      <c r="A545" s="5"/>
      <c r="B545" s="6"/>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x14ac:dyDescent="0.25">
      <c r="A546" s="5"/>
      <c r="B546" s="6"/>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x14ac:dyDescent="0.25">
      <c r="A547" s="5"/>
      <c r="B547" s="6"/>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x14ac:dyDescent="0.25">
      <c r="A548" s="5"/>
      <c r="B548" s="6"/>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x14ac:dyDescent="0.25">
      <c r="A549" s="5"/>
      <c r="B549" s="6"/>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x14ac:dyDescent="0.25">
      <c r="A550" s="5"/>
      <c r="B550" s="6"/>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x14ac:dyDescent="0.25">
      <c r="A551" s="5"/>
      <c r="B551" s="6"/>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x14ac:dyDescent="0.25">
      <c r="A552" s="5"/>
      <c r="B552" s="6"/>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x14ac:dyDescent="0.25">
      <c r="A553" s="5"/>
      <c r="B553" s="6"/>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x14ac:dyDescent="0.25">
      <c r="A554" s="5"/>
      <c r="B554" s="6"/>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x14ac:dyDescent="0.25">
      <c r="A555" s="5"/>
      <c r="B555" s="6"/>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x14ac:dyDescent="0.25">
      <c r="A556" s="5"/>
      <c r="B556" s="6"/>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x14ac:dyDescent="0.25">
      <c r="A557" s="5"/>
      <c r="B557" s="6"/>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x14ac:dyDescent="0.25">
      <c r="A558" s="5"/>
      <c r="B558" s="6"/>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x14ac:dyDescent="0.25">
      <c r="A559" s="5"/>
      <c r="B559" s="6"/>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x14ac:dyDescent="0.25">
      <c r="A560" s="5"/>
      <c r="B560" s="6"/>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x14ac:dyDescent="0.25">
      <c r="A561" s="5"/>
      <c r="B561" s="6"/>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x14ac:dyDescent="0.25">
      <c r="A562" s="5"/>
      <c r="B562" s="6"/>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x14ac:dyDescent="0.25">
      <c r="A563" s="5"/>
      <c r="B563" s="6"/>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x14ac:dyDescent="0.25">
      <c r="A564" s="5"/>
      <c r="B564" s="6"/>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x14ac:dyDescent="0.25">
      <c r="A565" s="5"/>
      <c r="B565" s="6"/>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x14ac:dyDescent="0.25">
      <c r="A566" s="5"/>
      <c r="B566" s="6"/>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x14ac:dyDescent="0.25">
      <c r="A567" s="5"/>
      <c r="B567" s="6"/>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x14ac:dyDescent="0.25">
      <c r="A568" s="5"/>
      <c r="B568" s="6"/>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x14ac:dyDescent="0.25">
      <c r="A569" s="5"/>
      <c r="B569" s="6"/>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x14ac:dyDescent="0.25">
      <c r="A570" s="5"/>
      <c r="B570" s="6"/>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x14ac:dyDescent="0.25">
      <c r="A571" s="5"/>
      <c r="B571" s="6"/>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x14ac:dyDescent="0.25">
      <c r="A572" s="5"/>
      <c r="B572" s="6"/>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x14ac:dyDescent="0.25">
      <c r="A573" s="5"/>
      <c r="B573" s="6"/>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x14ac:dyDescent="0.25">
      <c r="A574" s="5"/>
      <c r="B574" s="6"/>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x14ac:dyDescent="0.25">
      <c r="A575" s="5"/>
      <c r="B575" s="6"/>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x14ac:dyDescent="0.25">
      <c r="A576" s="5"/>
      <c r="B576" s="6"/>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x14ac:dyDescent="0.25">
      <c r="A577" s="5"/>
      <c r="B577" s="6"/>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x14ac:dyDescent="0.25">
      <c r="A578" s="5"/>
      <c r="B578" s="6"/>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x14ac:dyDescent="0.25">
      <c r="A579" s="5"/>
      <c r="B579" s="6"/>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x14ac:dyDescent="0.25">
      <c r="A580" s="5"/>
      <c r="B580" s="6"/>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x14ac:dyDescent="0.25">
      <c r="A581" s="5"/>
      <c r="B581" s="6"/>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x14ac:dyDescent="0.25">
      <c r="A582" s="5"/>
      <c r="B582" s="6"/>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x14ac:dyDescent="0.25">
      <c r="A583" s="5"/>
      <c r="B583" s="6"/>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x14ac:dyDescent="0.25">
      <c r="A584" s="5"/>
      <c r="B584" s="6"/>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x14ac:dyDescent="0.25">
      <c r="A585" s="5"/>
      <c r="B585" s="6"/>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x14ac:dyDescent="0.25">
      <c r="A586" s="5"/>
      <c r="B586" s="6"/>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x14ac:dyDescent="0.25">
      <c r="A587" s="5"/>
      <c r="B587" s="6"/>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x14ac:dyDescent="0.25">
      <c r="A588" s="5"/>
      <c r="B588" s="6"/>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x14ac:dyDescent="0.25">
      <c r="A589" s="5"/>
      <c r="B589" s="6"/>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x14ac:dyDescent="0.25">
      <c r="A590" s="5"/>
      <c r="B590" s="6"/>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x14ac:dyDescent="0.25">
      <c r="A591" s="5"/>
      <c r="B591" s="6"/>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x14ac:dyDescent="0.25">
      <c r="A592" s="5"/>
      <c r="B592" s="6"/>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x14ac:dyDescent="0.25">
      <c r="A593" s="5"/>
      <c r="B593" s="6"/>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x14ac:dyDescent="0.25">
      <c r="A594" s="5"/>
      <c r="B594" s="6"/>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x14ac:dyDescent="0.25">
      <c r="A595" s="5"/>
      <c r="B595" s="6"/>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x14ac:dyDescent="0.25">
      <c r="A596" s="5"/>
      <c r="B596" s="6"/>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x14ac:dyDescent="0.25">
      <c r="A597" s="5"/>
      <c r="B597" s="6"/>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x14ac:dyDescent="0.25">
      <c r="A598" s="5"/>
      <c r="B598" s="6"/>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x14ac:dyDescent="0.25">
      <c r="A599" s="5"/>
      <c r="B599" s="6"/>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x14ac:dyDescent="0.25">
      <c r="A600" s="5"/>
      <c r="B600" s="6"/>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x14ac:dyDescent="0.25">
      <c r="A601" s="5"/>
      <c r="B601" s="6"/>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x14ac:dyDescent="0.25">
      <c r="A602" s="5"/>
      <c r="B602" s="6"/>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x14ac:dyDescent="0.25">
      <c r="A603" s="5"/>
      <c r="B603" s="6"/>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x14ac:dyDescent="0.25">
      <c r="A604" s="5"/>
      <c r="B604" s="6"/>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x14ac:dyDescent="0.25">
      <c r="A605" s="5"/>
      <c r="B605" s="6"/>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x14ac:dyDescent="0.25">
      <c r="A606" s="5"/>
      <c r="B606" s="6"/>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x14ac:dyDescent="0.25">
      <c r="A607" s="5"/>
      <c r="B607" s="6"/>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x14ac:dyDescent="0.25">
      <c r="A608" s="5"/>
      <c r="B608" s="6"/>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x14ac:dyDescent="0.25">
      <c r="A609" s="5"/>
      <c r="B609" s="6"/>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x14ac:dyDescent="0.25">
      <c r="A610" s="5"/>
      <c r="B610" s="6"/>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x14ac:dyDescent="0.25">
      <c r="A611" s="5"/>
      <c r="B611" s="6"/>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x14ac:dyDescent="0.25">
      <c r="A612" s="5"/>
      <c r="B612" s="6"/>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x14ac:dyDescent="0.25">
      <c r="A613" s="5"/>
      <c r="B613" s="6"/>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x14ac:dyDescent="0.25">
      <c r="A614" s="5"/>
      <c r="B614" s="6"/>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x14ac:dyDescent="0.25">
      <c r="A615" s="5"/>
      <c r="B615" s="6"/>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x14ac:dyDescent="0.25">
      <c r="A616" s="5"/>
      <c r="B616" s="6"/>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x14ac:dyDescent="0.25">
      <c r="A617" s="5"/>
      <c r="B617" s="6"/>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x14ac:dyDescent="0.25">
      <c r="A618" s="5"/>
      <c r="B618" s="6"/>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x14ac:dyDescent="0.25">
      <c r="A619" s="5"/>
      <c r="B619" s="6"/>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x14ac:dyDescent="0.25">
      <c r="A620" s="5"/>
      <c r="B620" s="6"/>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x14ac:dyDescent="0.25">
      <c r="A621" s="5"/>
      <c r="B621" s="6"/>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x14ac:dyDescent="0.25">
      <c r="A622" s="5"/>
      <c r="B622" s="6"/>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x14ac:dyDescent="0.25">
      <c r="A623" s="5"/>
      <c r="B623" s="6"/>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x14ac:dyDescent="0.25">
      <c r="A624" s="5"/>
      <c r="B624" s="6"/>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x14ac:dyDescent="0.25">
      <c r="A625" s="5"/>
      <c r="B625" s="6"/>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x14ac:dyDescent="0.25">
      <c r="A626" s="5"/>
      <c r="B626" s="6"/>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x14ac:dyDescent="0.25">
      <c r="A627" s="5"/>
      <c r="B627" s="6"/>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x14ac:dyDescent="0.25">
      <c r="A628" s="5"/>
      <c r="B628" s="6"/>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x14ac:dyDescent="0.25">
      <c r="A629" s="5"/>
      <c r="B629" s="6"/>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x14ac:dyDescent="0.25">
      <c r="A630" s="5"/>
      <c r="B630" s="6"/>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x14ac:dyDescent="0.25">
      <c r="A631" s="5"/>
      <c r="B631" s="6"/>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x14ac:dyDescent="0.25">
      <c r="A632" s="5"/>
      <c r="B632" s="6"/>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x14ac:dyDescent="0.25">
      <c r="A633" s="5"/>
      <c r="B633" s="6"/>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x14ac:dyDescent="0.25">
      <c r="A634" s="5"/>
      <c r="B634" s="6"/>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x14ac:dyDescent="0.25">
      <c r="A635" s="5"/>
      <c r="B635" s="6"/>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x14ac:dyDescent="0.25">
      <c r="A636" s="5"/>
      <c r="B636" s="6"/>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x14ac:dyDescent="0.25">
      <c r="A637" s="5"/>
      <c r="B637" s="6"/>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x14ac:dyDescent="0.25">
      <c r="A638" s="5"/>
      <c r="B638" s="6"/>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x14ac:dyDescent="0.25">
      <c r="A639" s="5"/>
      <c r="B639" s="6"/>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x14ac:dyDescent="0.25">
      <c r="A640" s="5"/>
      <c r="B640" s="6"/>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x14ac:dyDescent="0.25">
      <c r="A641" s="5"/>
      <c r="B641" s="6"/>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x14ac:dyDescent="0.25">
      <c r="A642" s="5"/>
      <c r="B642" s="6"/>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x14ac:dyDescent="0.25">
      <c r="A643" s="5"/>
      <c r="B643" s="6"/>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x14ac:dyDescent="0.25">
      <c r="A644" s="5"/>
      <c r="B644" s="6"/>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x14ac:dyDescent="0.25">
      <c r="A645" s="5"/>
      <c r="B645" s="6"/>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x14ac:dyDescent="0.25">
      <c r="A646" s="5"/>
      <c r="B646" s="6"/>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x14ac:dyDescent="0.25">
      <c r="A647" s="5"/>
      <c r="B647" s="6"/>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x14ac:dyDescent="0.25">
      <c r="A648" s="5"/>
      <c r="B648" s="6"/>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x14ac:dyDescent="0.25">
      <c r="A649" s="5"/>
      <c r="B649" s="6"/>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x14ac:dyDescent="0.25">
      <c r="A650" s="5"/>
      <c r="B650" s="6"/>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x14ac:dyDescent="0.25">
      <c r="A651" s="5"/>
      <c r="B651" s="6"/>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x14ac:dyDescent="0.25">
      <c r="A652" s="5"/>
      <c r="B652" s="6"/>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x14ac:dyDescent="0.25">
      <c r="A653" s="5"/>
      <c r="B653" s="6"/>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x14ac:dyDescent="0.25">
      <c r="A654" s="5"/>
      <c r="B654" s="6"/>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x14ac:dyDescent="0.25">
      <c r="A655" s="5"/>
      <c r="B655" s="6"/>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x14ac:dyDescent="0.25">
      <c r="A656" s="5"/>
      <c r="B656" s="6"/>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x14ac:dyDescent="0.25">
      <c r="A657" s="5"/>
      <c r="B657" s="6"/>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x14ac:dyDescent="0.25">
      <c r="A658" s="5"/>
      <c r="B658" s="6"/>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x14ac:dyDescent="0.25">
      <c r="A659" s="5"/>
      <c r="B659" s="6"/>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x14ac:dyDescent="0.25">
      <c r="A660" s="5"/>
      <c r="B660" s="6"/>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x14ac:dyDescent="0.25">
      <c r="A661" s="5"/>
      <c r="B661" s="6"/>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x14ac:dyDescent="0.25">
      <c r="A662" s="5"/>
      <c r="B662" s="6"/>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x14ac:dyDescent="0.25">
      <c r="A663" s="5"/>
      <c r="B663" s="6"/>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x14ac:dyDescent="0.25">
      <c r="A664" s="5"/>
      <c r="B664" s="6"/>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x14ac:dyDescent="0.25">
      <c r="A665" s="5"/>
      <c r="B665" s="6"/>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x14ac:dyDescent="0.25">
      <c r="A666" s="5"/>
      <c r="B666" s="6"/>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x14ac:dyDescent="0.25">
      <c r="A667" s="5"/>
      <c r="B667" s="6"/>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x14ac:dyDescent="0.25">
      <c r="A668" s="5"/>
      <c r="B668" s="6"/>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x14ac:dyDescent="0.25">
      <c r="A669" s="5"/>
      <c r="B669" s="6"/>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x14ac:dyDescent="0.25">
      <c r="A670" s="5"/>
      <c r="B670" s="6"/>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x14ac:dyDescent="0.25">
      <c r="A671" s="5"/>
      <c r="B671" s="6"/>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x14ac:dyDescent="0.25">
      <c r="A672" s="5"/>
      <c r="B672" s="6"/>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x14ac:dyDescent="0.25">
      <c r="A673" s="5"/>
      <c r="B673" s="6"/>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x14ac:dyDescent="0.25">
      <c r="A674" s="5"/>
      <c r="B674" s="6"/>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x14ac:dyDescent="0.25">
      <c r="A675" s="5"/>
      <c r="B675" s="6"/>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x14ac:dyDescent="0.25">
      <c r="A676" s="5"/>
      <c r="B676" s="6"/>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x14ac:dyDescent="0.25">
      <c r="A677" s="5"/>
      <c r="B677" s="6"/>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x14ac:dyDescent="0.25">
      <c r="A678" s="5"/>
      <c r="B678" s="6"/>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x14ac:dyDescent="0.25">
      <c r="A679" s="5"/>
      <c r="B679" s="6"/>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x14ac:dyDescent="0.25">
      <c r="A680" s="5"/>
      <c r="B680" s="6"/>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x14ac:dyDescent="0.25">
      <c r="A681" s="5"/>
      <c r="B681" s="6"/>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x14ac:dyDescent="0.25">
      <c r="A682" s="5"/>
      <c r="B682" s="6"/>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x14ac:dyDescent="0.25">
      <c r="A683" s="5"/>
      <c r="B683" s="6"/>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x14ac:dyDescent="0.25">
      <c r="A684" s="5"/>
      <c r="B684" s="6"/>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x14ac:dyDescent="0.25">
      <c r="A685" s="5"/>
      <c r="B685" s="6"/>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x14ac:dyDescent="0.25">
      <c r="A686" s="5"/>
      <c r="B686" s="6"/>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x14ac:dyDescent="0.25">
      <c r="A687" s="5"/>
      <c r="B687" s="6"/>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x14ac:dyDescent="0.25">
      <c r="A688" s="5"/>
      <c r="B688" s="6"/>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x14ac:dyDescent="0.25">
      <c r="A689" s="5"/>
      <c r="B689" s="6"/>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x14ac:dyDescent="0.25">
      <c r="A690" s="5"/>
      <c r="B690" s="6"/>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x14ac:dyDescent="0.25">
      <c r="A691" s="5"/>
      <c r="B691" s="6"/>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x14ac:dyDescent="0.25">
      <c r="A692" s="5"/>
      <c r="B692" s="6"/>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x14ac:dyDescent="0.25">
      <c r="A693" s="5"/>
      <c r="B693" s="6"/>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x14ac:dyDescent="0.25">
      <c r="A694" s="5"/>
      <c r="B694" s="6"/>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x14ac:dyDescent="0.25">
      <c r="A695" s="5"/>
      <c r="B695" s="6"/>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x14ac:dyDescent="0.25">
      <c r="A696" s="5"/>
      <c r="B696" s="6"/>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x14ac:dyDescent="0.25">
      <c r="A697" s="5"/>
      <c r="B697" s="6"/>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x14ac:dyDescent="0.25">
      <c r="A698" s="5"/>
      <c r="B698" s="6"/>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x14ac:dyDescent="0.25">
      <c r="A699" s="5"/>
      <c r="B699" s="6"/>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x14ac:dyDescent="0.25">
      <c r="A700" s="5"/>
      <c r="B700" s="6"/>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x14ac:dyDescent="0.25">
      <c r="A701" s="5"/>
      <c r="B701" s="6"/>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x14ac:dyDescent="0.25">
      <c r="A702" s="5"/>
      <c r="B702" s="6"/>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x14ac:dyDescent="0.25">
      <c r="A703" s="5"/>
      <c r="B703" s="6"/>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x14ac:dyDescent="0.25">
      <c r="A704" s="5"/>
      <c r="B704" s="6"/>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x14ac:dyDescent="0.25">
      <c r="A705" s="5"/>
      <c r="B705" s="6"/>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x14ac:dyDescent="0.25">
      <c r="A706" s="5"/>
      <c r="B706" s="6"/>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x14ac:dyDescent="0.25">
      <c r="A707" s="5"/>
      <c r="B707" s="6"/>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x14ac:dyDescent="0.25">
      <c r="A708" s="5"/>
      <c r="B708" s="6"/>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x14ac:dyDescent="0.25">
      <c r="A709" s="5"/>
      <c r="B709" s="6"/>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x14ac:dyDescent="0.25">
      <c r="A710" s="5"/>
      <c r="B710" s="6"/>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x14ac:dyDescent="0.25">
      <c r="A711" s="5"/>
      <c r="B711" s="6"/>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x14ac:dyDescent="0.25">
      <c r="A712" s="5"/>
      <c r="B712" s="6"/>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x14ac:dyDescent="0.25">
      <c r="A713" s="5"/>
      <c r="B713" s="6"/>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x14ac:dyDescent="0.25">
      <c r="A714" s="5"/>
      <c r="B714" s="6"/>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x14ac:dyDescent="0.25">
      <c r="A715" s="5"/>
      <c r="B715" s="6"/>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x14ac:dyDescent="0.25">
      <c r="A716" s="5"/>
      <c r="B716" s="6"/>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x14ac:dyDescent="0.25">
      <c r="A717" s="5"/>
      <c r="B717" s="6"/>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x14ac:dyDescent="0.25">
      <c r="A718" s="5"/>
      <c r="B718" s="6"/>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x14ac:dyDescent="0.25">
      <c r="A719" s="5"/>
      <c r="B719" s="6"/>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x14ac:dyDescent="0.25">
      <c r="A720" s="5"/>
      <c r="B720" s="6"/>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x14ac:dyDescent="0.25">
      <c r="A721" s="5"/>
      <c r="B721" s="6"/>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x14ac:dyDescent="0.25">
      <c r="A722" s="5"/>
      <c r="B722" s="6"/>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x14ac:dyDescent="0.25">
      <c r="A723" s="5"/>
      <c r="B723" s="6"/>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x14ac:dyDescent="0.25">
      <c r="A724" s="5"/>
      <c r="B724" s="6"/>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x14ac:dyDescent="0.25">
      <c r="A725" s="5"/>
      <c r="B725" s="6"/>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x14ac:dyDescent="0.25">
      <c r="A726" s="5"/>
      <c r="B726" s="6"/>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x14ac:dyDescent="0.25">
      <c r="A727" s="5"/>
      <c r="B727" s="6"/>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x14ac:dyDescent="0.25">
      <c r="A728" s="5"/>
      <c r="B728" s="6"/>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x14ac:dyDescent="0.25">
      <c r="A729" s="5"/>
      <c r="B729" s="6"/>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x14ac:dyDescent="0.25">
      <c r="A730" s="5"/>
      <c r="B730" s="6"/>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x14ac:dyDescent="0.25">
      <c r="A731" s="5"/>
      <c r="B731" s="6"/>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x14ac:dyDescent="0.25">
      <c r="A732" s="5"/>
      <c r="B732" s="6"/>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x14ac:dyDescent="0.25">
      <c r="A733" s="5"/>
      <c r="B733" s="6"/>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x14ac:dyDescent="0.25">
      <c r="A734" s="5"/>
      <c r="B734" s="6"/>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x14ac:dyDescent="0.25">
      <c r="A735" s="5"/>
      <c r="B735" s="6"/>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x14ac:dyDescent="0.25">
      <c r="A736" s="5"/>
      <c r="B736" s="6"/>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x14ac:dyDescent="0.25">
      <c r="A737" s="5"/>
      <c r="B737" s="6"/>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x14ac:dyDescent="0.25">
      <c r="A738" s="5"/>
      <c r="B738" s="6"/>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x14ac:dyDescent="0.25">
      <c r="A739" s="5"/>
      <c r="B739" s="6"/>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x14ac:dyDescent="0.25">
      <c r="A740" s="5"/>
      <c r="B740" s="6"/>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x14ac:dyDescent="0.25">
      <c r="A741" s="5"/>
      <c r="B741" s="6"/>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x14ac:dyDescent="0.25">
      <c r="A742" s="5"/>
      <c r="B742" s="6"/>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x14ac:dyDescent="0.25">
      <c r="A743" s="5"/>
      <c r="B743" s="6"/>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x14ac:dyDescent="0.25">
      <c r="A744" s="5"/>
      <c r="B744" s="6"/>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x14ac:dyDescent="0.25">
      <c r="A745" s="5"/>
      <c r="B745" s="6"/>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x14ac:dyDescent="0.25">
      <c r="A746" s="5"/>
      <c r="B746" s="6"/>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x14ac:dyDescent="0.25">
      <c r="A747" s="5"/>
      <c r="B747" s="6"/>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x14ac:dyDescent="0.25">
      <c r="A748" s="5"/>
      <c r="B748" s="6"/>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x14ac:dyDescent="0.25">
      <c r="A749" s="5"/>
      <c r="B749" s="6"/>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x14ac:dyDescent="0.25">
      <c r="A750" s="5"/>
      <c r="B750" s="6"/>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x14ac:dyDescent="0.25">
      <c r="A751" s="5"/>
      <c r="B751" s="6"/>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x14ac:dyDescent="0.25">
      <c r="A752" s="5"/>
      <c r="B752" s="6"/>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x14ac:dyDescent="0.25">
      <c r="A753" s="5"/>
      <c r="B753" s="6"/>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x14ac:dyDescent="0.25">
      <c r="A754" s="5"/>
      <c r="B754" s="6"/>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x14ac:dyDescent="0.25">
      <c r="A755" s="5"/>
      <c r="B755" s="6"/>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x14ac:dyDescent="0.25">
      <c r="A756" s="5"/>
      <c r="B756" s="6"/>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x14ac:dyDescent="0.25">
      <c r="A757" s="5"/>
      <c r="B757" s="6"/>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x14ac:dyDescent="0.25">
      <c r="A758" s="5"/>
      <c r="B758" s="6"/>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x14ac:dyDescent="0.25">
      <c r="A759" s="5"/>
      <c r="B759" s="6"/>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x14ac:dyDescent="0.25">
      <c r="A760" s="5"/>
      <c r="B760" s="6"/>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x14ac:dyDescent="0.25">
      <c r="A761" s="5"/>
      <c r="B761" s="6"/>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x14ac:dyDescent="0.25">
      <c r="A762" s="5"/>
      <c r="B762" s="6"/>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x14ac:dyDescent="0.25">
      <c r="A763" s="5"/>
      <c r="B763" s="6"/>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x14ac:dyDescent="0.25">
      <c r="A764" s="5"/>
      <c r="B764" s="6"/>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x14ac:dyDescent="0.25">
      <c r="A765" s="5"/>
      <c r="B765" s="6"/>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x14ac:dyDescent="0.25">
      <c r="A766" s="5"/>
      <c r="B766" s="6"/>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x14ac:dyDescent="0.25">
      <c r="A767" s="5"/>
      <c r="B767" s="6"/>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x14ac:dyDescent="0.25">
      <c r="A768" s="5"/>
      <c r="B768" s="6"/>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x14ac:dyDescent="0.25">
      <c r="A769" s="5"/>
      <c r="B769" s="6"/>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x14ac:dyDescent="0.25">
      <c r="A770" s="5"/>
      <c r="B770" s="6"/>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x14ac:dyDescent="0.25">
      <c r="A771" s="5"/>
      <c r="B771" s="6"/>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x14ac:dyDescent="0.25">
      <c r="A772" s="5"/>
      <c r="B772" s="6"/>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x14ac:dyDescent="0.25">
      <c r="A773" s="5"/>
      <c r="B773" s="6"/>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x14ac:dyDescent="0.25">
      <c r="A774" s="5"/>
      <c r="B774" s="6"/>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x14ac:dyDescent="0.25">
      <c r="A775" s="5"/>
      <c r="B775" s="6"/>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x14ac:dyDescent="0.25">
      <c r="A776" s="5"/>
      <c r="B776" s="6"/>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x14ac:dyDescent="0.25">
      <c r="A777" s="5"/>
      <c r="B777" s="6"/>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x14ac:dyDescent="0.25">
      <c r="A778" s="5"/>
      <c r="B778" s="6"/>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x14ac:dyDescent="0.25">
      <c r="A779" s="5"/>
      <c r="B779" s="6"/>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x14ac:dyDescent="0.25">
      <c r="A780" s="5"/>
      <c r="B780" s="6"/>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x14ac:dyDescent="0.25">
      <c r="A781" s="5"/>
      <c r="B781" s="6"/>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x14ac:dyDescent="0.25">
      <c r="A782" s="5"/>
      <c r="B782" s="6"/>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x14ac:dyDescent="0.25">
      <c r="A783" s="5"/>
      <c r="B783" s="6"/>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x14ac:dyDescent="0.25">
      <c r="A784" s="5"/>
      <c r="B784" s="6"/>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x14ac:dyDescent="0.25">
      <c r="A785" s="5"/>
      <c r="B785" s="6"/>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x14ac:dyDescent="0.25">
      <c r="A786" s="5"/>
      <c r="B786" s="6"/>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x14ac:dyDescent="0.25">
      <c r="A787" s="5"/>
      <c r="B787" s="6"/>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x14ac:dyDescent="0.25">
      <c r="A788" s="5"/>
      <c r="B788" s="6"/>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x14ac:dyDescent="0.25">
      <c r="A789" s="5"/>
      <c r="B789" s="6"/>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x14ac:dyDescent="0.25">
      <c r="A790" s="5"/>
      <c r="B790" s="6"/>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x14ac:dyDescent="0.25">
      <c r="A791" s="5"/>
      <c r="B791" s="6"/>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x14ac:dyDescent="0.25">
      <c r="A792" s="5"/>
      <c r="B792" s="6"/>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x14ac:dyDescent="0.25">
      <c r="A793" s="5"/>
      <c r="B793" s="6"/>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x14ac:dyDescent="0.25">
      <c r="A794" s="5"/>
      <c r="B794" s="6"/>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x14ac:dyDescent="0.25">
      <c r="A795" s="5"/>
      <c r="B795" s="6"/>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x14ac:dyDescent="0.25">
      <c r="A796" s="5"/>
      <c r="B796" s="6"/>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x14ac:dyDescent="0.25">
      <c r="A797" s="5"/>
      <c r="B797" s="6"/>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x14ac:dyDescent="0.25">
      <c r="A798" s="5"/>
      <c r="B798" s="6"/>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x14ac:dyDescent="0.25">
      <c r="A799" s="5"/>
      <c r="B799" s="6"/>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x14ac:dyDescent="0.25">
      <c r="A800" s="5"/>
      <c r="B800" s="6"/>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x14ac:dyDescent="0.25">
      <c r="A801" s="5"/>
      <c r="B801" s="6"/>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x14ac:dyDescent="0.25">
      <c r="A802" s="5"/>
      <c r="B802" s="6"/>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x14ac:dyDescent="0.25">
      <c r="A803" s="5"/>
      <c r="B803" s="6"/>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x14ac:dyDescent="0.25">
      <c r="A804" s="5"/>
      <c r="B804" s="6"/>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x14ac:dyDescent="0.25">
      <c r="A805" s="5"/>
      <c r="B805" s="6"/>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x14ac:dyDescent="0.25">
      <c r="A806" s="5"/>
      <c r="B806" s="6"/>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x14ac:dyDescent="0.25">
      <c r="A807" s="5"/>
      <c r="B807" s="6"/>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x14ac:dyDescent="0.25">
      <c r="A808" s="5"/>
      <c r="B808" s="6"/>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x14ac:dyDescent="0.25">
      <c r="A809" s="5"/>
      <c r="B809" s="6"/>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x14ac:dyDescent="0.25">
      <c r="A810" s="5"/>
      <c r="B810" s="6"/>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x14ac:dyDescent="0.25">
      <c r="A811" s="5"/>
      <c r="B811" s="6"/>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x14ac:dyDescent="0.25">
      <c r="A812" s="5"/>
      <c r="B812" s="6"/>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x14ac:dyDescent="0.25">
      <c r="A813" s="5"/>
      <c r="B813" s="6"/>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x14ac:dyDescent="0.25">
      <c r="A814" s="5"/>
      <c r="B814" s="6"/>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x14ac:dyDescent="0.25">
      <c r="A815" s="5"/>
      <c r="B815" s="6"/>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x14ac:dyDescent="0.25">
      <c r="A816" s="5"/>
      <c r="B816" s="6"/>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x14ac:dyDescent="0.25">
      <c r="A817" s="5"/>
      <c r="B817" s="6"/>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x14ac:dyDescent="0.25">
      <c r="A818" s="5"/>
      <c r="B818" s="6"/>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x14ac:dyDescent="0.25">
      <c r="A819" s="5"/>
      <c r="B819" s="6"/>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x14ac:dyDescent="0.25">
      <c r="A820" s="5"/>
      <c r="B820" s="6"/>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x14ac:dyDescent="0.25">
      <c r="A821" s="5"/>
      <c r="B821" s="6"/>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x14ac:dyDescent="0.25">
      <c r="A822" s="5"/>
      <c r="B822" s="6"/>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x14ac:dyDescent="0.25">
      <c r="A823" s="5"/>
      <c r="B823" s="6"/>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x14ac:dyDescent="0.25">
      <c r="A824" s="5"/>
      <c r="B824" s="6"/>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x14ac:dyDescent="0.25">
      <c r="A825" s="5"/>
      <c r="B825" s="6"/>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x14ac:dyDescent="0.25">
      <c r="A826" s="5"/>
      <c r="B826" s="6"/>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x14ac:dyDescent="0.25">
      <c r="A827" s="5"/>
      <c r="B827" s="6"/>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x14ac:dyDescent="0.25">
      <c r="A828" s="5"/>
      <c r="B828" s="6"/>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x14ac:dyDescent="0.25">
      <c r="A829" s="5"/>
      <c r="B829" s="6"/>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x14ac:dyDescent="0.25">
      <c r="A830" s="5"/>
      <c r="B830" s="6"/>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x14ac:dyDescent="0.25">
      <c r="A831" s="5"/>
      <c r="B831" s="6"/>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x14ac:dyDescent="0.25">
      <c r="A832" s="5"/>
      <c r="B832" s="6"/>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x14ac:dyDescent="0.25">
      <c r="A833" s="5"/>
      <c r="B833" s="6"/>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x14ac:dyDescent="0.25">
      <c r="A834" s="5"/>
      <c r="B834" s="6"/>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x14ac:dyDescent="0.25">
      <c r="A835" s="5"/>
      <c r="B835" s="6"/>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x14ac:dyDescent="0.25">
      <c r="A836" s="5"/>
      <c r="B836" s="6"/>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x14ac:dyDescent="0.25">
      <c r="A837" s="5"/>
      <c r="B837" s="6"/>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x14ac:dyDescent="0.25">
      <c r="A838" s="5"/>
      <c r="B838" s="6"/>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x14ac:dyDescent="0.25">
      <c r="A839" s="5"/>
      <c r="B839" s="6"/>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x14ac:dyDescent="0.25">
      <c r="A840" s="5"/>
      <c r="B840" s="6"/>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x14ac:dyDescent="0.25">
      <c r="A841" s="5"/>
      <c r="B841" s="6"/>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x14ac:dyDescent="0.25">
      <c r="A842" s="5"/>
      <c r="B842" s="6"/>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x14ac:dyDescent="0.25">
      <c r="A843" s="5"/>
      <c r="B843" s="6"/>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x14ac:dyDescent="0.25">
      <c r="A844" s="5"/>
      <c r="B844" s="6"/>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x14ac:dyDescent="0.25">
      <c r="A845" s="5"/>
      <c r="B845" s="6"/>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x14ac:dyDescent="0.25">
      <c r="A846" s="5"/>
      <c r="B846" s="6"/>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x14ac:dyDescent="0.25">
      <c r="A847" s="5"/>
      <c r="B847" s="6"/>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x14ac:dyDescent="0.25">
      <c r="A848" s="5"/>
      <c r="B848" s="6"/>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x14ac:dyDescent="0.25">
      <c r="A849" s="5"/>
      <c r="B849" s="6"/>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x14ac:dyDescent="0.25">
      <c r="A850" s="5"/>
      <c r="B850" s="6"/>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x14ac:dyDescent="0.25">
      <c r="A851" s="5"/>
      <c r="B851" s="6"/>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x14ac:dyDescent="0.25">
      <c r="A852" s="5"/>
      <c r="B852" s="6"/>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x14ac:dyDescent="0.25">
      <c r="A853" s="5"/>
      <c r="B853" s="6"/>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x14ac:dyDescent="0.25">
      <c r="A854" s="5"/>
      <c r="B854" s="6"/>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x14ac:dyDescent="0.25">
      <c r="A855" s="5"/>
      <c r="B855" s="6"/>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x14ac:dyDescent="0.25">
      <c r="A856" s="5"/>
      <c r="B856" s="6"/>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x14ac:dyDescent="0.25">
      <c r="A857" s="5"/>
      <c r="B857" s="6"/>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x14ac:dyDescent="0.25">
      <c r="A858" s="5"/>
      <c r="B858" s="6"/>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x14ac:dyDescent="0.25">
      <c r="A859" s="5"/>
      <c r="B859" s="6"/>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x14ac:dyDescent="0.25">
      <c r="A860" s="5"/>
      <c r="B860" s="6"/>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x14ac:dyDescent="0.25">
      <c r="A861" s="5"/>
      <c r="B861" s="6"/>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x14ac:dyDescent="0.25">
      <c r="A862" s="5"/>
      <c r="B862" s="6"/>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x14ac:dyDescent="0.25">
      <c r="A863" s="5"/>
      <c r="B863" s="6"/>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x14ac:dyDescent="0.25">
      <c r="A864" s="5"/>
      <c r="B864" s="6"/>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x14ac:dyDescent="0.25">
      <c r="A865" s="5"/>
      <c r="B865" s="6"/>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x14ac:dyDescent="0.25">
      <c r="A866" s="5"/>
      <c r="B866" s="6"/>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x14ac:dyDescent="0.25">
      <c r="A867" s="5"/>
      <c r="B867" s="6"/>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x14ac:dyDescent="0.25">
      <c r="A868" s="5"/>
      <c r="B868" s="6"/>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x14ac:dyDescent="0.25">
      <c r="A869" s="5"/>
      <c r="B869" s="6"/>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x14ac:dyDescent="0.25">
      <c r="A870" s="5"/>
      <c r="B870" s="6"/>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x14ac:dyDescent="0.25">
      <c r="A871" s="5"/>
      <c r="B871" s="6"/>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x14ac:dyDescent="0.25">
      <c r="A872" s="5"/>
      <c r="B872" s="6"/>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x14ac:dyDescent="0.25">
      <c r="A873" s="5"/>
      <c r="B873" s="6"/>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x14ac:dyDescent="0.25">
      <c r="A874" s="5"/>
      <c r="B874" s="6"/>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x14ac:dyDescent="0.25">
      <c r="A875" s="5"/>
      <c r="B875" s="6"/>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x14ac:dyDescent="0.25">
      <c r="A876" s="5"/>
      <c r="B876" s="6"/>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x14ac:dyDescent="0.25">
      <c r="A877" s="5"/>
      <c r="B877" s="6"/>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x14ac:dyDescent="0.25">
      <c r="A878" s="5"/>
      <c r="B878" s="6"/>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x14ac:dyDescent="0.25">
      <c r="A879" s="5"/>
      <c r="B879" s="6"/>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x14ac:dyDescent="0.25">
      <c r="A880" s="5"/>
      <c r="B880" s="6"/>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x14ac:dyDescent="0.25">
      <c r="A881" s="5"/>
      <c r="B881" s="6"/>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x14ac:dyDescent="0.25">
      <c r="A882" s="5"/>
      <c r="B882" s="6"/>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x14ac:dyDescent="0.25">
      <c r="A883" s="5"/>
      <c r="B883" s="6"/>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x14ac:dyDescent="0.25">
      <c r="A884" s="5"/>
      <c r="B884" s="6"/>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x14ac:dyDescent="0.25">
      <c r="A885" s="5"/>
      <c r="B885" s="6"/>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x14ac:dyDescent="0.25">
      <c r="A886" s="5"/>
      <c r="B886" s="6"/>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x14ac:dyDescent="0.25">
      <c r="A887" s="5"/>
      <c r="B887" s="6"/>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x14ac:dyDescent="0.25">
      <c r="A888" s="5"/>
      <c r="B888" s="6"/>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x14ac:dyDescent="0.25">
      <c r="A889" s="5"/>
      <c r="B889" s="6"/>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x14ac:dyDescent="0.25">
      <c r="A890" s="5"/>
      <c r="B890" s="6"/>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x14ac:dyDescent="0.25">
      <c r="A891" s="5"/>
      <c r="B891" s="6"/>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x14ac:dyDescent="0.25">
      <c r="A892" s="5"/>
      <c r="B892" s="6"/>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x14ac:dyDescent="0.25">
      <c r="A893" s="5"/>
      <c r="B893" s="6"/>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x14ac:dyDescent="0.25">
      <c r="A894" s="5"/>
      <c r="B894" s="6"/>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x14ac:dyDescent="0.25">
      <c r="A895" s="5"/>
      <c r="B895" s="6"/>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x14ac:dyDescent="0.25">
      <c r="A896" s="5"/>
      <c r="B896" s="6"/>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x14ac:dyDescent="0.25">
      <c r="A897" s="5"/>
      <c r="B897" s="6"/>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x14ac:dyDescent="0.25">
      <c r="A898" s="5"/>
      <c r="B898" s="6"/>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x14ac:dyDescent="0.25">
      <c r="A899" s="5"/>
      <c r="B899" s="6"/>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x14ac:dyDescent="0.25">
      <c r="A900" s="5"/>
      <c r="B900" s="6"/>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x14ac:dyDescent="0.25">
      <c r="A901" s="5"/>
      <c r="B901" s="6"/>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x14ac:dyDescent="0.25">
      <c r="A902" s="5"/>
      <c r="B902" s="6"/>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x14ac:dyDescent="0.25">
      <c r="A903" s="5"/>
      <c r="B903" s="6"/>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x14ac:dyDescent="0.25">
      <c r="A904" s="5"/>
      <c r="B904" s="6"/>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x14ac:dyDescent="0.25">
      <c r="A905" s="5"/>
      <c r="B905" s="6"/>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x14ac:dyDescent="0.25">
      <c r="A906" s="5"/>
      <c r="B906" s="6"/>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x14ac:dyDescent="0.25">
      <c r="A907" s="5"/>
      <c r="B907" s="6"/>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x14ac:dyDescent="0.25">
      <c r="A908" s="5"/>
      <c r="B908" s="6"/>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x14ac:dyDescent="0.25">
      <c r="A909" s="5"/>
      <c r="B909" s="6"/>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x14ac:dyDescent="0.25">
      <c r="A910" s="5"/>
      <c r="B910" s="6"/>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x14ac:dyDescent="0.25">
      <c r="A911" s="5"/>
      <c r="B911" s="6"/>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x14ac:dyDescent="0.25">
      <c r="A912" s="5"/>
      <c r="B912" s="6"/>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x14ac:dyDescent="0.25">
      <c r="A913" s="5"/>
      <c r="B913" s="6"/>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x14ac:dyDescent="0.25">
      <c r="A914" s="5"/>
      <c r="B914" s="6"/>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x14ac:dyDescent="0.25">
      <c r="A915" s="5"/>
      <c r="B915" s="6"/>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x14ac:dyDescent="0.25">
      <c r="A916" s="5"/>
      <c r="B916" s="6"/>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x14ac:dyDescent="0.25">
      <c r="A917" s="5"/>
      <c r="B917" s="6"/>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x14ac:dyDescent="0.25">
      <c r="A918" s="5"/>
      <c r="B918" s="6"/>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x14ac:dyDescent="0.25">
      <c r="A919" s="5"/>
      <c r="B919" s="6"/>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x14ac:dyDescent="0.25">
      <c r="A920" s="5"/>
      <c r="B920" s="6"/>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x14ac:dyDescent="0.25">
      <c r="A921" s="5"/>
      <c r="B921" s="6"/>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x14ac:dyDescent="0.25">
      <c r="A922" s="5"/>
      <c r="B922" s="6"/>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x14ac:dyDescent="0.25">
      <c r="A923" s="5"/>
      <c r="B923" s="6"/>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x14ac:dyDescent="0.25">
      <c r="A924" s="5"/>
      <c r="B924" s="6"/>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x14ac:dyDescent="0.25">
      <c r="A925" s="5"/>
      <c r="B925" s="6"/>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x14ac:dyDescent="0.25">
      <c r="A926" s="5"/>
      <c r="B926" s="6"/>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x14ac:dyDescent="0.25">
      <c r="A927" s="5"/>
      <c r="B927" s="6"/>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x14ac:dyDescent="0.25">
      <c r="A928" s="5"/>
      <c r="B928" s="6"/>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x14ac:dyDescent="0.25">
      <c r="A929" s="5"/>
      <c r="B929" s="6"/>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x14ac:dyDescent="0.25">
      <c r="A930" s="5"/>
      <c r="B930" s="6"/>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x14ac:dyDescent="0.25">
      <c r="A931" s="5"/>
      <c r="B931" s="6"/>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x14ac:dyDescent="0.25">
      <c r="A932" s="5"/>
      <c r="B932" s="6"/>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x14ac:dyDescent="0.25">
      <c r="A933" s="5"/>
      <c r="B933" s="6"/>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x14ac:dyDescent="0.25">
      <c r="A934" s="5"/>
      <c r="B934" s="6"/>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x14ac:dyDescent="0.25">
      <c r="A935" s="5"/>
      <c r="B935" s="6"/>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x14ac:dyDescent="0.25">
      <c r="A936" s="5"/>
      <c r="B936" s="6"/>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x14ac:dyDescent="0.25">
      <c r="A937" s="5"/>
      <c r="B937" s="6"/>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x14ac:dyDescent="0.25">
      <c r="A938" s="5"/>
      <c r="B938" s="6"/>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x14ac:dyDescent="0.25">
      <c r="A939" s="5"/>
      <c r="B939" s="6"/>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x14ac:dyDescent="0.25">
      <c r="A940" s="5"/>
      <c r="B940" s="6"/>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x14ac:dyDescent="0.25">
      <c r="A941" s="5"/>
      <c r="B941" s="6"/>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x14ac:dyDescent="0.25">
      <c r="A942" s="5"/>
      <c r="B942" s="6"/>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x14ac:dyDescent="0.25">
      <c r="A943" s="5"/>
      <c r="B943" s="6"/>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x14ac:dyDescent="0.25">
      <c r="A944" s="5"/>
      <c r="B944" s="6"/>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x14ac:dyDescent="0.25">
      <c r="A945" s="5"/>
      <c r="B945" s="6"/>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x14ac:dyDescent="0.25">
      <c r="A946" s="5"/>
      <c r="B946" s="6"/>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x14ac:dyDescent="0.25">
      <c r="A947" s="5"/>
      <c r="B947" s="6"/>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x14ac:dyDescent="0.25">
      <c r="A948" s="5"/>
      <c r="B948" s="6"/>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x14ac:dyDescent="0.25">
      <c r="A949" s="5"/>
      <c r="B949" s="6"/>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x14ac:dyDescent="0.25">
      <c r="A950" s="5"/>
      <c r="B950" s="6"/>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x14ac:dyDescent="0.25">
      <c r="A951" s="5"/>
      <c r="B951" s="6"/>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x14ac:dyDescent="0.25">
      <c r="A952" s="5"/>
      <c r="B952" s="6"/>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x14ac:dyDescent="0.25">
      <c r="A953" s="5"/>
      <c r="B953" s="6"/>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x14ac:dyDescent="0.25">
      <c r="A954" s="5"/>
      <c r="B954" s="6"/>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x14ac:dyDescent="0.25">
      <c r="A955" s="5"/>
      <c r="B955" s="6"/>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x14ac:dyDescent="0.25">
      <c r="A956" s="5"/>
      <c r="B956" s="6"/>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x14ac:dyDescent="0.25">
      <c r="A957" s="5"/>
      <c r="B957" s="6"/>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x14ac:dyDescent="0.25">
      <c r="A958" s="5"/>
      <c r="B958" s="6"/>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x14ac:dyDescent="0.25">
      <c r="A959" s="5"/>
      <c r="B959" s="6"/>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x14ac:dyDescent="0.25">
      <c r="A960" s="5"/>
      <c r="B960" s="6"/>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x14ac:dyDescent="0.25">
      <c r="A961" s="5"/>
      <c r="B961" s="6"/>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x14ac:dyDescent="0.25">
      <c r="A962" s="5"/>
      <c r="B962" s="6"/>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x14ac:dyDescent="0.25">
      <c r="A963" s="5"/>
      <c r="B963" s="6"/>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x14ac:dyDescent="0.25">
      <c r="A964" s="5"/>
      <c r="B964" s="6"/>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x14ac:dyDescent="0.25">
      <c r="A965" s="5"/>
      <c r="B965" s="6"/>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x14ac:dyDescent="0.25">
      <c r="A966" s="5"/>
      <c r="B966" s="6"/>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x14ac:dyDescent="0.25">
      <c r="A967" s="5"/>
      <c r="B967" s="6"/>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x14ac:dyDescent="0.25">
      <c r="A968" s="5"/>
      <c r="B968" s="6"/>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x14ac:dyDescent="0.25">
      <c r="A969" s="5"/>
      <c r="B969" s="6"/>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x14ac:dyDescent="0.25">
      <c r="A970" s="5"/>
      <c r="B970" s="6"/>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x14ac:dyDescent="0.25">
      <c r="A971" s="5"/>
      <c r="B971" s="6"/>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x14ac:dyDescent="0.25">
      <c r="A972" s="5"/>
      <c r="B972" s="6"/>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x14ac:dyDescent="0.25">
      <c r="A973" s="5"/>
      <c r="B973" s="6"/>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x14ac:dyDescent="0.25">
      <c r="A974" s="5"/>
      <c r="B974" s="6"/>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x14ac:dyDescent="0.25">
      <c r="A975" s="5"/>
      <c r="B975" s="6"/>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x14ac:dyDescent="0.25">
      <c r="A976" s="5"/>
      <c r="B976" s="6"/>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x14ac:dyDescent="0.25">
      <c r="A977" s="5"/>
      <c r="B977" s="6"/>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x14ac:dyDescent="0.25">
      <c r="A978" s="5"/>
      <c r="B978" s="6"/>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x14ac:dyDescent="0.25">
      <c r="A979" s="5"/>
      <c r="B979" s="6"/>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x14ac:dyDescent="0.25">
      <c r="A980" s="5"/>
      <c r="B980" s="6"/>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x14ac:dyDescent="0.25">
      <c r="A981" s="5"/>
      <c r="B981" s="6"/>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x14ac:dyDescent="0.25">
      <c r="A982" s="5"/>
      <c r="B982" s="6"/>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x14ac:dyDescent="0.25">
      <c r="A983" s="5"/>
      <c r="B983" s="6"/>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x14ac:dyDescent="0.25">
      <c r="A984" s="5"/>
      <c r="B984" s="6"/>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x14ac:dyDescent="0.25">
      <c r="A985" s="5"/>
      <c r="B985" s="6"/>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x14ac:dyDescent="0.25">
      <c r="A986" s="5"/>
      <c r="B986" s="6"/>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x14ac:dyDescent="0.25">
      <c r="A987" s="5"/>
      <c r="B987" s="6"/>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x14ac:dyDescent="0.25">
      <c r="A988" s="5"/>
      <c r="B988" s="6"/>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x14ac:dyDescent="0.25">
      <c r="A989" s="5"/>
      <c r="B989" s="6"/>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x14ac:dyDescent="0.25">
      <c r="A990" s="5"/>
      <c r="B990" s="6"/>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x14ac:dyDescent="0.25">
      <c r="A991" s="5"/>
      <c r="B991" s="6"/>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x14ac:dyDescent="0.25">
      <c r="A992" s="5"/>
      <c r="B992" s="6"/>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x14ac:dyDescent="0.25">
      <c r="A993" s="5"/>
      <c r="B993" s="6"/>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x14ac:dyDescent="0.25">
      <c r="A994" s="5"/>
      <c r="B994" s="6"/>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x14ac:dyDescent="0.25">
      <c r="A995" s="5"/>
      <c r="B995" s="6"/>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x14ac:dyDescent="0.25">
      <c r="A996" s="5"/>
      <c r="B996" s="6"/>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x14ac:dyDescent="0.25">
      <c r="A997" s="5"/>
      <c r="B997" s="6"/>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x14ac:dyDescent="0.25">
      <c r="A998" s="5"/>
      <c r="B998" s="6"/>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x14ac:dyDescent="0.25">
      <c r="A999" s="5"/>
      <c r="B999" s="6"/>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x14ac:dyDescent="0.25">
      <c r="A1000" s="5"/>
      <c r="B1000" s="6"/>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15.75" x14ac:dyDescent="0.25">
      <c r="A1001" s="5"/>
      <c r="B1001" s="6"/>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sheetData>
  <mergeCells count="2">
    <mergeCell ref="A2:C2"/>
    <mergeCell ref="A4:A7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1"/>
  <sheetViews>
    <sheetView tabSelected="1" workbookViewId="0">
      <selection activeCell="C11" sqref="C11"/>
    </sheetView>
  </sheetViews>
  <sheetFormatPr defaultColWidth="11.25" defaultRowHeight="15" customHeight="1" x14ac:dyDescent="0.25"/>
  <cols>
    <col min="2" max="2" width="23.625" customWidth="1"/>
    <col min="3" max="3" width="55.25" customWidth="1"/>
    <col min="4" max="4" width="88.125" customWidth="1"/>
  </cols>
  <sheetData>
    <row r="1" spans="1:26" ht="26.45" customHeight="1" x14ac:dyDescent="0.25"/>
    <row r="2" spans="1:26" ht="15.75" x14ac:dyDescent="0.25">
      <c r="A2" s="33" t="s">
        <v>0</v>
      </c>
      <c r="B2" s="34"/>
      <c r="C2" s="34"/>
      <c r="D2" s="1"/>
      <c r="E2" s="1"/>
      <c r="F2" s="1"/>
      <c r="G2" s="1"/>
      <c r="H2" s="1"/>
      <c r="I2" s="1"/>
      <c r="J2" s="1"/>
      <c r="K2" s="1"/>
      <c r="L2" s="1"/>
      <c r="M2" s="1"/>
      <c r="N2" s="1"/>
      <c r="O2" s="1"/>
      <c r="P2" s="1"/>
      <c r="Q2" s="1"/>
      <c r="R2" s="1"/>
      <c r="S2" s="1"/>
      <c r="T2" s="1"/>
      <c r="U2" s="1"/>
      <c r="V2" s="1"/>
      <c r="W2" s="1"/>
      <c r="X2" s="1"/>
      <c r="Y2" s="1"/>
      <c r="Z2" s="1"/>
    </row>
    <row r="3" spans="1:26" ht="31.5" x14ac:dyDescent="0.25">
      <c r="A3" s="16" t="s">
        <v>1</v>
      </c>
      <c r="B3" s="16" t="s">
        <v>2</v>
      </c>
      <c r="C3" s="60" t="s">
        <v>4875</v>
      </c>
      <c r="D3" s="18" t="s">
        <v>4547</v>
      </c>
      <c r="E3" s="1"/>
      <c r="F3" s="1"/>
      <c r="G3" s="1"/>
      <c r="H3" s="1"/>
      <c r="I3" s="1"/>
      <c r="J3" s="1"/>
      <c r="K3" s="1"/>
      <c r="L3" s="1"/>
      <c r="M3" s="1"/>
      <c r="N3" s="1"/>
      <c r="O3" s="1"/>
      <c r="P3" s="1"/>
      <c r="Q3" s="1"/>
      <c r="R3" s="1"/>
      <c r="S3" s="1"/>
      <c r="T3" s="1"/>
      <c r="U3" s="1"/>
      <c r="V3" s="1"/>
      <c r="W3" s="1"/>
      <c r="X3" s="1"/>
      <c r="Y3" s="1"/>
      <c r="Z3" s="1"/>
    </row>
    <row r="4" spans="1:26" ht="47.25" x14ac:dyDescent="0.25">
      <c r="A4" s="35" t="s">
        <v>4536</v>
      </c>
      <c r="B4" s="20">
        <v>1211903996101</v>
      </c>
      <c r="C4" s="19" t="s">
        <v>4537</v>
      </c>
      <c r="D4" s="19" t="s">
        <v>4538</v>
      </c>
      <c r="E4" s="1"/>
      <c r="F4" s="1"/>
      <c r="G4" s="1"/>
      <c r="H4" s="1"/>
      <c r="I4" s="1"/>
      <c r="J4" s="1"/>
      <c r="K4" s="1"/>
      <c r="L4" s="1"/>
      <c r="M4" s="1"/>
      <c r="N4" s="1"/>
      <c r="O4" s="1"/>
      <c r="P4" s="1"/>
      <c r="Q4" s="1"/>
      <c r="R4" s="1"/>
      <c r="S4" s="1"/>
      <c r="T4" s="1"/>
      <c r="U4" s="1"/>
      <c r="V4" s="1"/>
      <c r="W4" s="1"/>
      <c r="X4" s="1"/>
      <c r="Y4" s="1"/>
      <c r="Z4" s="1"/>
    </row>
    <row r="5" spans="1:26" ht="47.25" x14ac:dyDescent="0.25">
      <c r="A5" s="36"/>
      <c r="B5" s="20">
        <v>1211903996102</v>
      </c>
      <c r="C5" s="19" t="s">
        <v>4539</v>
      </c>
      <c r="D5" s="19" t="s">
        <v>4540</v>
      </c>
      <c r="E5" s="1"/>
      <c r="F5" s="1"/>
      <c r="G5" s="1"/>
      <c r="H5" s="1"/>
      <c r="I5" s="1"/>
      <c r="J5" s="1"/>
      <c r="K5" s="1"/>
      <c r="L5" s="1"/>
      <c r="M5" s="1"/>
      <c r="N5" s="1"/>
      <c r="O5" s="1"/>
      <c r="P5" s="1"/>
      <c r="Q5" s="1"/>
      <c r="R5" s="1"/>
      <c r="S5" s="1"/>
      <c r="T5" s="1"/>
      <c r="U5" s="1"/>
      <c r="V5" s="1"/>
      <c r="W5" s="1"/>
      <c r="X5" s="1"/>
      <c r="Y5" s="1"/>
      <c r="Z5" s="1"/>
    </row>
    <row r="6" spans="1:26" ht="31.5" x14ac:dyDescent="0.25">
      <c r="A6" s="36"/>
      <c r="B6" s="20">
        <v>1211903996999</v>
      </c>
      <c r="C6" s="19" t="s">
        <v>4541</v>
      </c>
      <c r="D6" s="19" t="s">
        <v>4542</v>
      </c>
      <c r="E6" s="1"/>
      <c r="F6" s="1"/>
      <c r="G6" s="1"/>
      <c r="H6" s="1"/>
      <c r="I6" s="1"/>
      <c r="J6" s="1"/>
      <c r="K6" s="1"/>
      <c r="L6" s="1"/>
      <c r="M6" s="1"/>
      <c r="N6" s="1"/>
      <c r="O6" s="1"/>
      <c r="P6" s="1"/>
      <c r="Q6" s="1"/>
      <c r="R6" s="1"/>
      <c r="S6" s="1"/>
      <c r="T6" s="1"/>
      <c r="U6" s="1"/>
      <c r="V6" s="1"/>
      <c r="W6" s="1"/>
      <c r="X6" s="1"/>
      <c r="Y6" s="1"/>
      <c r="Z6" s="1"/>
    </row>
    <row r="7" spans="1:26" ht="15.75" x14ac:dyDescent="0.25">
      <c r="A7" s="1"/>
      <c r="B7" s="2"/>
      <c r="C7" s="1"/>
      <c r="D7" s="1"/>
      <c r="E7" s="1"/>
      <c r="F7" s="1"/>
      <c r="G7" s="1"/>
      <c r="H7" s="1"/>
      <c r="I7" s="1"/>
      <c r="J7" s="1"/>
      <c r="K7" s="1"/>
      <c r="L7" s="1"/>
      <c r="M7" s="1"/>
      <c r="N7" s="1"/>
      <c r="O7" s="1"/>
      <c r="P7" s="1"/>
      <c r="Q7" s="1"/>
      <c r="R7" s="1"/>
      <c r="S7" s="1"/>
      <c r="T7" s="1"/>
      <c r="U7" s="1"/>
      <c r="V7" s="1"/>
      <c r="W7" s="1"/>
      <c r="X7" s="1"/>
      <c r="Y7" s="1"/>
      <c r="Z7" s="1"/>
    </row>
    <row r="8" spans="1:26" ht="15.75" x14ac:dyDescent="0.25">
      <c r="A8" s="1"/>
      <c r="B8" s="2"/>
      <c r="C8" s="1"/>
      <c r="D8" s="1"/>
      <c r="E8" s="1"/>
      <c r="F8" s="1"/>
      <c r="G8" s="1"/>
      <c r="H8" s="1"/>
      <c r="I8" s="1"/>
      <c r="J8" s="1"/>
      <c r="K8" s="1"/>
      <c r="L8" s="1"/>
      <c r="M8" s="1"/>
      <c r="N8" s="1"/>
      <c r="O8" s="1"/>
      <c r="P8" s="1"/>
      <c r="Q8" s="1"/>
      <c r="R8" s="1"/>
      <c r="S8" s="1"/>
      <c r="T8" s="1"/>
      <c r="U8" s="1"/>
      <c r="V8" s="1"/>
      <c r="W8" s="1"/>
      <c r="X8" s="1"/>
      <c r="Y8" s="1"/>
      <c r="Z8" s="1"/>
    </row>
    <row r="9" spans="1:26" ht="15.75" x14ac:dyDescent="0.25">
      <c r="A9" s="1"/>
      <c r="B9" s="2"/>
      <c r="C9" s="1"/>
      <c r="D9" s="1"/>
      <c r="E9" s="1"/>
      <c r="F9" s="1"/>
      <c r="G9" s="1"/>
      <c r="H9" s="1"/>
      <c r="I9" s="1"/>
      <c r="J9" s="1"/>
      <c r="K9" s="1"/>
      <c r="L9" s="1"/>
      <c r="M9" s="1"/>
      <c r="N9" s="1"/>
      <c r="O9" s="1"/>
      <c r="P9" s="1"/>
      <c r="Q9" s="1"/>
      <c r="R9" s="1"/>
      <c r="S9" s="1"/>
      <c r="T9" s="1"/>
      <c r="U9" s="1"/>
      <c r="V9" s="1"/>
      <c r="W9" s="1"/>
      <c r="X9" s="1"/>
      <c r="Y9" s="1"/>
      <c r="Z9" s="1"/>
    </row>
    <row r="10" spans="1:26" ht="15.75" x14ac:dyDescent="0.25">
      <c r="A10" s="1"/>
      <c r="B10" s="2"/>
      <c r="C10" s="1"/>
      <c r="D10" s="1"/>
      <c r="E10" s="1"/>
      <c r="F10" s="1"/>
      <c r="G10" s="1"/>
      <c r="H10" s="1"/>
      <c r="I10" s="1"/>
      <c r="J10" s="1"/>
      <c r="K10" s="1"/>
      <c r="L10" s="1"/>
      <c r="M10" s="1"/>
      <c r="N10" s="1"/>
      <c r="O10" s="1"/>
      <c r="P10" s="1"/>
      <c r="Q10" s="1"/>
      <c r="R10" s="1"/>
      <c r="S10" s="1"/>
      <c r="T10" s="1"/>
      <c r="U10" s="1"/>
      <c r="V10" s="1"/>
      <c r="W10" s="1"/>
      <c r="X10" s="1"/>
      <c r="Y10" s="1"/>
      <c r="Z10" s="1"/>
    </row>
    <row r="11" spans="1:26" ht="15.75" x14ac:dyDescent="0.25">
      <c r="A11" s="1"/>
      <c r="B11" s="2"/>
      <c r="C11" s="1"/>
      <c r="D11" s="1"/>
      <c r="E11" s="1"/>
      <c r="F11" s="1"/>
      <c r="G11" s="1"/>
      <c r="H11" s="1"/>
      <c r="I11" s="1"/>
      <c r="J11" s="1"/>
      <c r="K11" s="1"/>
      <c r="L11" s="1"/>
      <c r="M11" s="1"/>
      <c r="N11" s="1"/>
      <c r="O11" s="1"/>
      <c r="P11" s="1"/>
      <c r="Q11" s="1"/>
      <c r="R11" s="1"/>
      <c r="S11" s="1"/>
      <c r="T11" s="1"/>
      <c r="U11" s="1"/>
      <c r="V11" s="1"/>
      <c r="W11" s="1"/>
      <c r="X11" s="1"/>
      <c r="Y11" s="1"/>
      <c r="Z11" s="1"/>
    </row>
    <row r="12" spans="1:26" ht="15.75" x14ac:dyDescent="0.25">
      <c r="A12" s="1"/>
      <c r="B12" s="2"/>
      <c r="C12" s="1"/>
      <c r="D12" s="1"/>
      <c r="E12" s="1"/>
      <c r="F12" s="1"/>
      <c r="G12" s="1"/>
      <c r="H12" s="1"/>
      <c r="I12" s="1"/>
      <c r="J12" s="1"/>
      <c r="K12" s="1"/>
      <c r="L12" s="1"/>
      <c r="M12" s="1"/>
      <c r="N12" s="1"/>
      <c r="O12" s="1"/>
      <c r="P12" s="1"/>
      <c r="Q12" s="1"/>
      <c r="R12" s="1"/>
      <c r="S12" s="1"/>
      <c r="T12" s="1"/>
      <c r="U12" s="1"/>
      <c r="V12" s="1"/>
      <c r="W12" s="1"/>
      <c r="X12" s="1"/>
      <c r="Y12" s="1"/>
      <c r="Z12" s="1"/>
    </row>
    <row r="13" spans="1:26" ht="15.75" x14ac:dyDescent="0.25">
      <c r="A13" s="1"/>
      <c r="B13" s="2"/>
      <c r="C13" s="1"/>
      <c r="D13" s="1"/>
      <c r="E13" s="1"/>
      <c r="F13" s="1"/>
      <c r="G13" s="1"/>
      <c r="H13" s="1"/>
      <c r="I13" s="1"/>
      <c r="J13" s="1"/>
      <c r="K13" s="1"/>
      <c r="L13" s="1"/>
      <c r="M13" s="1"/>
      <c r="N13" s="1"/>
      <c r="O13" s="1"/>
      <c r="P13" s="1"/>
      <c r="Q13" s="1"/>
      <c r="R13" s="1"/>
      <c r="S13" s="1"/>
      <c r="T13" s="1"/>
      <c r="U13" s="1"/>
      <c r="V13" s="1"/>
      <c r="W13" s="1"/>
      <c r="X13" s="1"/>
      <c r="Y13" s="1"/>
      <c r="Z13" s="1"/>
    </row>
    <row r="14" spans="1:26" ht="15.75" x14ac:dyDescent="0.25">
      <c r="A14" s="1"/>
      <c r="B14" s="2"/>
      <c r="C14" s="1"/>
      <c r="D14" s="1"/>
      <c r="E14" s="1"/>
      <c r="F14" s="1"/>
      <c r="G14" s="1"/>
      <c r="H14" s="1"/>
      <c r="I14" s="1"/>
      <c r="J14" s="1"/>
      <c r="K14" s="1"/>
      <c r="L14" s="1"/>
      <c r="M14" s="1"/>
      <c r="N14" s="1"/>
      <c r="O14" s="1"/>
      <c r="P14" s="1"/>
      <c r="Q14" s="1"/>
      <c r="R14" s="1"/>
      <c r="S14" s="1"/>
      <c r="T14" s="1"/>
      <c r="U14" s="1"/>
      <c r="V14" s="1"/>
      <c r="W14" s="1"/>
      <c r="X14" s="1"/>
      <c r="Y14" s="1"/>
      <c r="Z14" s="1"/>
    </row>
    <row r="15" spans="1:26" ht="15.75" x14ac:dyDescent="0.25">
      <c r="A15" s="1"/>
      <c r="B15" s="2"/>
      <c r="C15" s="1"/>
      <c r="D15" s="1"/>
      <c r="E15" s="1"/>
      <c r="F15" s="1"/>
      <c r="G15" s="1"/>
      <c r="H15" s="1"/>
      <c r="I15" s="1"/>
      <c r="J15" s="1"/>
      <c r="K15" s="1"/>
      <c r="L15" s="1"/>
      <c r="M15" s="1"/>
      <c r="N15" s="1"/>
      <c r="O15" s="1"/>
      <c r="P15" s="1"/>
      <c r="Q15" s="1"/>
      <c r="R15" s="1"/>
      <c r="S15" s="1"/>
      <c r="T15" s="1"/>
      <c r="U15" s="1"/>
      <c r="V15" s="1"/>
      <c r="W15" s="1"/>
      <c r="X15" s="1"/>
      <c r="Y15" s="1"/>
      <c r="Z15" s="1"/>
    </row>
    <row r="16" spans="1:26" ht="15.75" x14ac:dyDescent="0.25">
      <c r="A16" s="1"/>
      <c r="B16" s="2"/>
      <c r="C16" s="1"/>
      <c r="D16" s="1"/>
      <c r="E16" s="1"/>
      <c r="F16" s="1"/>
      <c r="G16" s="1"/>
      <c r="H16" s="1"/>
      <c r="I16" s="1"/>
      <c r="J16" s="1"/>
      <c r="K16" s="1"/>
      <c r="L16" s="1"/>
      <c r="M16" s="1"/>
      <c r="N16" s="1"/>
      <c r="O16" s="1"/>
      <c r="P16" s="1"/>
      <c r="Q16" s="1"/>
      <c r="R16" s="1"/>
      <c r="S16" s="1"/>
      <c r="T16" s="1"/>
      <c r="U16" s="1"/>
      <c r="V16" s="1"/>
      <c r="W16" s="1"/>
      <c r="X16" s="1"/>
      <c r="Y16" s="1"/>
      <c r="Z16" s="1"/>
    </row>
    <row r="17" spans="1:26" ht="15.75" x14ac:dyDescent="0.25">
      <c r="A17" s="1"/>
      <c r="B17" s="2"/>
      <c r="C17" s="1"/>
      <c r="D17" s="1"/>
      <c r="E17" s="1"/>
      <c r="F17" s="1"/>
      <c r="G17" s="1"/>
      <c r="H17" s="1"/>
      <c r="I17" s="1"/>
      <c r="J17" s="1"/>
      <c r="K17" s="1"/>
      <c r="L17" s="1"/>
      <c r="M17" s="1"/>
      <c r="N17" s="1"/>
      <c r="O17" s="1"/>
      <c r="P17" s="1"/>
      <c r="Q17" s="1"/>
      <c r="R17" s="1"/>
      <c r="S17" s="1"/>
      <c r="T17" s="1"/>
      <c r="U17" s="1"/>
      <c r="V17" s="1"/>
      <c r="W17" s="1"/>
      <c r="X17" s="1"/>
      <c r="Y17" s="1"/>
      <c r="Z17" s="1"/>
    </row>
    <row r="18" spans="1:26" ht="15.75" x14ac:dyDescent="0.25">
      <c r="A18" s="1"/>
      <c r="B18" s="2"/>
      <c r="C18" s="1"/>
      <c r="D18" s="1"/>
      <c r="E18" s="1"/>
      <c r="F18" s="1"/>
      <c r="G18" s="1"/>
      <c r="H18" s="1"/>
      <c r="I18" s="1"/>
      <c r="J18" s="1"/>
      <c r="K18" s="1"/>
      <c r="L18" s="1"/>
      <c r="M18" s="1"/>
      <c r="N18" s="1"/>
      <c r="O18" s="1"/>
      <c r="P18" s="1"/>
      <c r="Q18" s="1"/>
      <c r="R18" s="1"/>
      <c r="S18" s="1"/>
      <c r="T18" s="1"/>
      <c r="U18" s="1"/>
      <c r="V18" s="1"/>
      <c r="W18" s="1"/>
      <c r="X18" s="1"/>
      <c r="Y18" s="1"/>
      <c r="Z18" s="1"/>
    </row>
    <row r="19" spans="1:26" ht="15.75" x14ac:dyDescent="0.25">
      <c r="A19" s="1"/>
      <c r="B19" s="2"/>
      <c r="C19" s="1"/>
      <c r="D19" s="1"/>
      <c r="E19" s="1"/>
      <c r="F19" s="1"/>
      <c r="G19" s="1"/>
      <c r="H19" s="1"/>
      <c r="I19" s="1"/>
      <c r="J19" s="1"/>
      <c r="K19" s="1"/>
      <c r="L19" s="1"/>
      <c r="M19" s="1"/>
      <c r="N19" s="1"/>
      <c r="O19" s="1"/>
      <c r="P19" s="1"/>
      <c r="Q19" s="1"/>
      <c r="R19" s="1"/>
      <c r="S19" s="1"/>
      <c r="T19" s="1"/>
      <c r="U19" s="1"/>
      <c r="V19" s="1"/>
      <c r="W19" s="1"/>
      <c r="X19" s="1"/>
      <c r="Y19" s="1"/>
      <c r="Z19" s="1"/>
    </row>
    <row r="20" spans="1:26" ht="15.75" x14ac:dyDescent="0.25">
      <c r="A20" s="1"/>
      <c r="B20" s="2"/>
      <c r="C20" s="1"/>
      <c r="D20" s="1"/>
      <c r="E20" s="1"/>
      <c r="F20" s="1"/>
      <c r="G20" s="1"/>
      <c r="H20" s="1"/>
      <c r="I20" s="1"/>
      <c r="J20" s="1"/>
      <c r="K20" s="1"/>
      <c r="L20" s="1"/>
      <c r="M20" s="1"/>
      <c r="N20" s="1"/>
      <c r="O20" s="1"/>
      <c r="P20" s="1"/>
      <c r="Q20" s="1"/>
      <c r="R20" s="1"/>
      <c r="S20" s="1"/>
      <c r="T20" s="1"/>
      <c r="U20" s="1"/>
      <c r="V20" s="1"/>
      <c r="W20" s="1"/>
      <c r="X20" s="1"/>
      <c r="Y20" s="1"/>
      <c r="Z20" s="1"/>
    </row>
    <row r="21" spans="1:26" ht="15.75" x14ac:dyDescent="0.25">
      <c r="A21" s="1"/>
      <c r="B21" s="2"/>
      <c r="C21" s="1"/>
      <c r="D21" s="1"/>
      <c r="E21" s="1"/>
      <c r="F21" s="1"/>
      <c r="G21" s="1"/>
      <c r="H21" s="1"/>
      <c r="I21" s="1"/>
      <c r="J21" s="1"/>
      <c r="K21" s="1"/>
      <c r="L21" s="1"/>
      <c r="M21" s="1"/>
      <c r="N21" s="1"/>
      <c r="O21" s="1"/>
      <c r="P21" s="1"/>
      <c r="Q21" s="1"/>
      <c r="R21" s="1"/>
      <c r="S21" s="1"/>
      <c r="T21" s="1"/>
      <c r="U21" s="1"/>
      <c r="V21" s="1"/>
      <c r="W21" s="1"/>
      <c r="X21" s="1"/>
      <c r="Y21" s="1"/>
      <c r="Z21" s="1"/>
    </row>
    <row r="22" spans="1:26" ht="15.75" x14ac:dyDescent="0.25">
      <c r="A22" s="1"/>
      <c r="B22" s="2"/>
      <c r="C22" s="1"/>
      <c r="D22" s="1"/>
      <c r="E22" s="1"/>
      <c r="F22" s="1"/>
      <c r="G22" s="1"/>
      <c r="H22" s="1"/>
      <c r="I22" s="1"/>
      <c r="J22" s="1"/>
      <c r="K22" s="1"/>
      <c r="L22" s="1"/>
      <c r="M22" s="1"/>
      <c r="N22" s="1"/>
      <c r="O22" s="1"/>
      <c r="P22" s="1"/>
      <c r="Q22" s="1"/>
      <c r="R22" s="1"/>
      <c r="S22" s="1"/>
      <c r="T22" s="1"/>
      <c r="U22" s="1"/>
      <c r="V22" s="1"/>
      <c r="W22" s="1"/>
      <c r="X22" s="1"/>
      <c r="Y22" s="1"/>
      <c r="Z22" s="1"/>
    </row>
    <row r="23" spans="1:26" ht="15.75" x14ac:dyDescent="0.25">
      <c r="A23" s="1"/>
      <c r="B23" s="2"/>
      <c r="C23" s="1"/>
      <c r="D23" s="1"/>
      <c r="E23" s="1"/>
      <c r="F23" s="1"/>
      <c r="G23" s="1"/>
      <c r="H23" s="1"/>
      <c r="I23" s="1"/>
      <c r="J23" s="1"/>
      <c r="K23" s="1"/>
      <c r="L23" s="1"/>
      <c r="M23" s="1"/>
      <c r="N23" s="1"/>
      <c r="O23" s="1"/>
      <c r="P23" s="1"/>
      <c r="Q23" s="1"/>
      <c r="R23" s="1"/>
      <c r="S23" s="1"/>
      <c r="T23" s="1"/>
      <c r="U23" s="1"/>
      <c r="V23" s="1"/>
      <c r="W23" s="1"/>
      <c r="X23" s="1"/>
      <c r="Y23" s="1"/>
      <c r="Z23" s="1"/>
    </row>
    <row r="24" spans="1:26" ht="15.75" x14ac:dyDescent="0.25">
      <c r="A24" s="1"/>
      <c r="B24" s="2"/>
      <c r="C24" s="1"/>
      <c r="D24" s="1"/>
      <c r="E24" s="1"/>
      <c r="F24" s="1"/>
      <c r="G24" s="1"/>
      <c r="H24" s="1"/>
      <c r="I24" s="1"/>
      <c r="J24" s="1"/>
      <c r="K24" s="1"/>
      <c r="L24" s="1"/>
      <c r="M24" s="1"/>
      <c r="N24" s="1"/>
      <c r="O24" s="1"/>
      <c r="P24" s="1"/>
      <c r="Q24" s="1"/>
      <c r="R24" s="1"/>
      <c r="S24" s="1"/>
      <c r="T24" s="1"/>
      <c r="U24" s="1"/>
      <c r="V24" s="1"/>
      <c r="W24" s="1"/>
      <c r="X24" s="1"/>
      <c r="Y24" s="1"/>
      <c r="Z24" s="1"/>
    </row>
    <row r="25" spans="1:26" ht="15.75" x14ac:dyDescent="0.25">
      <c r="A25" s="1"/>
      <c r="B25" s="2"/>
      <c r="C25" s="1"/>
      <c r="D25" s="1"/>
      <c r="E25" s="1"/>
      <c r="F25" s="1"/>
      <c r="G25" s="1"/>
      <c r="H25" s="1"/>
      <c r="I25" s="1"/>
      <c r="J25" s="1"/>
      <c r="K25" s="1"/>
      <c r="L25" s="1"/>
      <c r="M25" s="1"/>
      <c r="N25" s="1"/>
      <c r="O25" s="1"/>
      <c r="P25" s="1"/>
      <c r="Q25" s="1"/>
      <c r="R25" s="1"/>
      <c r="S25" s="1"/>
      <c r="T25" s="1"/>
      <c r="U25" s="1"/>
      <c r="V25" s="1"/>
      <c r="W25" s="1"/>
      <c r="X25" s="1"/>
      <c r="Y25" s="1"/>
      <c r="Z25" s="1"/>
    </row>
    <row r="26" spans="1:26" ht="15.75" x14ac:dyDescent="0.25">
      <c r="A26" s="1"/>
      <c r="B26" s="2"/>
      <c r="C26" s="1"/>
      <c r="D26" s="1"/>
      <c r="E26" s="1"/>
      <c r="F26" s="1"/>
      <c r="G26" s="1"/>
      <c r="H26" s="1"/>
      <c r="I26" s="1"/>
      <c r="J26" s="1"/>
      <c r="K26" s="1"/>
      <c r="L26" s="1"/>
      <c r="M26" s="1"/>
      <c r="N26" s="1"/>
      <c r="O26" s="1"/>
      <c r="P26" s="1"/>
      <c r="Q26" s="1"/>
      <c r="R26" s="1"/>
      <c r="S26" s="1"/>
      <c r="T26" s="1"/>
      <c r="U26" s="1"/>
      <c r="V26" s="1"/>
      <c r="W26" s="1"/>
      <c r="X26" s="1"/>
      <c r="Y26" s="1"/>
      <c r="Z26" s="1"/>
    </row>
    <row r="27" spans="1:26" ht="15.75" x14ac:dyDescent="0.25">
      <c r="A27" s="1"/>
      <c r="B27" s="2"/>
      <c r="C27" s="1"/>
      <c r="D27" s="1"/>
      <c r="E27" s="1"/>
      <c r="F27" s="1"/>
      <c r="G27" s="1"/>
      <c r="H27" s="1"/>
      <c r="I27" s="1"/>
      <c r="J27" s="1"/>
      <c r="K27" s="1"/>
      <c r="L27" s="1"/>
      <c r="M27" s="1"/>
      <c r="N27" s="1"/>
      <c r="O27" s="1"/>
      <c r="P27" s="1"/>
      <c r="Q27" s="1"/>
      <c r="R27" s="1"/>
      <c r="S27" s="1"/>
      <c r="T27" s="1"/>
      <c r="U27" s="1"/>
      <c r="V27" s="1"/>
      <c r="W27" s="1"/>
      <c r="X27" s="1"/>
      <c r="Y27" s="1"/>
      <c r="Z27" s="1"/>
    </row>
    <row r="28" spans="1:26" ht="15.75" x14ac:dyDescent="0.25">
      <c r="A28" s="1"/>
      <c r="B28" s="2"/>
      <c r="C28" s="1"/>
      <c r="D28" s="1"/>
      <c r="E28" s="1"/>
      <c r="F28" s="1"/>
      <c r="G28" s="1"/>
      <c r="H28" s="1"/>
      <c r="I28" s="1"/>
      <c r="J28" s="1"/>
      <c r="K28" s="1"/>
      <c r="L28" s="1"/>
      <c r="M28" s="1"/>
      <c r="N28" s="1"/>
      <c r="O28" s="1"/>
      <c r="P28" s="1"/>
      <c r="Q28" s="1"/>
      <c r="R28" s="1"/>
      <c r="S28" s="1"/>
      <c r="T28" s="1"/>
      <c r="U28" s="1"/>
      <c r="V28" s="1"/>
      <c r="W28" s="1"/>
      <c r="X28" s="1"/>
      <c r="Y28" s="1"/>
      <c r="Z28" s="1"/>
    </row>
    <row r="29" spans="1:26" ht="15.75" x14ac:dyDescent="0.25">
      <c r="A29" s="1"/>
      <c r="B29" s="2"/>
      <c r="C29" s="1"/>
      <c r="D29" s="1"/>
      <c r="E29" s="1"/>
      <c r="F29" s="1"/>
      <c r="G29" s="1"/>
      <c r="H29" s="1"/>
      <c r="I29" s="1"/>
      <c r="J29" s="1"/>
      <c r="K29" s="1"/>
      <c r="L29" s="1"/>
      <c r="M29" s="1"/>
      <c r="N29" s="1"/>
      <c r="O29" s="1"/>
      <c r="P29" s="1"/>
      <c r="Q29" s="1"/>
      <c r="R29" s="1"/>
      <c r="S29" s="1"/>
      <c r="T29" s="1"/>
      <c r="U29" s="1"/>
      <c r="V29" s="1"/>
      <c r="W29" s="1"/>
      <c r="X29" s="1"/>
      <c r="Y29" s="1"/>
      <c r="Z29" s="1"/>
    </row>
    <row r="30" spans="1:26" ht="15.75" x14ac:dyDescent="0.25">
      <c r="A30" s="1"/>
      <c r="B30" s="2"/>
      <c r="C30" s="1"/>
      <c r="D30" s="1"/>
      <c r="E30" s="1"/>
      <c r="F30" s="1"/>
      <c r="G30" s="1"/>
      <c r="H30" s="1"/>
      <c r="I30" s="1"/>
      <c r="J30" s="1"/>
      <c r="K30" s="1"/>
      <c r="L30" s="1"/>
      <c r="M30" s="1"/>
      <c r="N30" s="1"/>
      <c r="O30" s="1"/>
      <c r="P30" s="1"/>
      <c r="Q30" s="1"/>
      <c r="R30" s="1"/>
      <c r="S30" s="1"/>
      <c r="T30" s="1"/>
      <c r="U30" s="1"/>
      <c r="V30" s="1"/>
      <c r="W30" s="1"/>
      <c r="X30" s="1"/>
      <c r="Y30" s="1"/>
      <c r="Z30" s="1"/>
    </row>
    <row r="31" spans="1:26" ht="15.75" x14ac:dyDescent="0.25">
      <c r="A31" s="1"/>
      <c r="B31" s="2"/>
      <c r="C31" s="1"/>
      <c r="D31" s="1"/>
      <c r="E31" s="1"/>
      <c r="F31" s="1"/>
      <c r="G31" s="1"/>
      <c r="H31" s="1"/>
      <c r="I31" s="1"/>
      <c r="J31" s="1"/>
      <c r="K31" s="1"/>
      <c r="L31" s="1"/>
      <c r="M31" s="1"/>
      <c r="N31" s="1"/>
      <c r="O31" s="1"/>
      <c r="P31" s="1"/>
      <c r="Q31" s="1"/>
      <c r="R31" s="1"/>
      <c r="S31" s="1"/>
      <c r="T31" s="1"/>
      <c r="U31" s="1"/>
      <c r="V31" s="1"/>
      <c r="W31" s="1"/>
      <c r="X31" s="1"/>
      <c r="Y31" s="1"/>
      <c r="Z31" s="1"/>
    </row>
    <row r="32" spans="1:26" ht="15.75" x14ac:dyDescent="0.25">
      <c r="A32" s="1"/>
      <c r="B32" s="2"/>
      <c r="C32" s="1"/>
      <c r="D32" s="1"/>
      <c r="E32" s="1"/>
      <c r="F32" s="1"/>
      <c r="G32" s="1"/>
      <c r="H32" s="1"/>
      <c r="I32" s="1"/>
      <c r="J32" s="1"/>
      <c r="K32" s="1"/>
      <c r="L32" s="1"/>
      <c r="M32" s="1"/>
      <c r="N32" s="1"/>
      <c r="O32" s="1"/>
      <c r="P32" s="1"/>
      <c r="Q32" s="1"/>
      <c r="R32" s="1"/>
      <c r="S32" s="1"/>
      <c r="T32" s="1"/>
      <c r="U32" s="1"/>
      <c r="V32" s="1"/>
      <c r="W32" s="1"/>
      <c r="X32" s="1"/>
      <c r="Y32" s="1"/>
      <c r="Z32" s="1"/>
    </row>
    <row r="33" spans="1:26" ht="15.75" x14ac:dyDescent="0.25">
      <c r="A33" s="1"/>
      <c r="B33" s="2"/>
      <c r="C33" s="1"/>
      <c r="D33" s="1"/>
      <c r="E33" s="1"/>
      <c r="F33" s="1"/>
      <c r="G33" s="1"/>
      <c r="H33" s="1"/>
      <c r="I33" s="1"/>
      <c r="J33" s="1"/>
      <c r="K33" s="1"/>
      <c r="L33" s="1"/>
      <c r="M33" s="1"/>
      <c r="N33" s="1"/>
      <c r="O33" s="1"/>
      <c r="P33" s="1"/>
      <c r="Q33" s="1"/>
      <c r="R33" s="1"/>
      <c r="S33" s="1"/>
      <c r="T33" s="1"/>
      <c r="U33" s="1"/>
      <c r="V33" s="1"/>
      <c r="W33" s="1"/>
      <c r="X33" s="1"/>
      <c r="Y33" s="1"/>
      <c r="Z33" s="1"/>
    </row>
    <row r="34" spans="1:26" ht="15.75" x14ac:dyDescent="0.25">
      <c r="A34" s="1"/>
      <c r="B34" s="2"/>
      <c r="C34" s="1"/>
      <c r="D34" s="1"/>
      <c r="E34" s="1"/>
      <c r="F34" s="1"/>
      <c r="G34" s="1"/>
      <c r="H34" s="1"/>
      <c r="I34" s="1"/>
      <c r="J34" s="1"/>
      <c r="K34" s="1"/>
      <c r="L34" s="1"/>
      <c r="M34" s="1"/>
      <c r="N34" s="1"/>
      <c r="O34" s="1"/>
      <c r="P34" s="1"/>
      <c r="Q34" s="1"/>
      <c r="R34" s="1"/>
      <c r="S34" s="1"/>
      <c r="T34" s="1"/>
      <c r="U34" s="1"/>
      <c r="V34" s="1"/>
      <c r="W34" s="1"/>
      <c r="X34" s="1"/>
      <c r="Y34" s="1"/>
      <c r="Z34" s="1"/>
    </row>
    <row r="35" spans="1:26" ht="15.75" x14ac:dyDescent="0.25">
      <c r="A35" s="1"/>
      <c r="B35" s="2"/>
      <c r="C35" s="1"/>
      <c r="D35" s="1"/>
      <c r="E35" s="1"/>
      <c r="F35" s="1"/>
      <c r="G35" s="1"/>
      <c r="H35" s="1"/>
      <c r="I35" s="1"/>
      <c r="J35" s="1"/>
      <c r="K35" s="1"/>
      <c r="L35" s="1"/>
      <c r="M35" s="1"/>
      <c r="N35" s="1"/>
      <c r="O35" s="1"/>
      <c r="P35" s="1"/>
      <c r="Q35" s="1"/>
      <c r="R35" s="1"/>
      <c r="S35" s="1"/>
      <c r="T35" s="1"/>
      <c r="U35" s="1"/>
      <c r="V35" s="1"/>
      <c r="W35" s="1"/>
      <c r="X35" s="1"/>
      <c r="Y35" s="1"/>
      <c r="Z35" s="1"/>
    </row>
    <row r="36" spans="1:26" ht="15.75" x14ac:dyDescent="0.25">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ht="15.75" x14ac:dyDescent="0.25">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ht="15.75" x14ac:dyDescent="0.25">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ht="15.75" x14ac:dyDescent="0.25">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ht="15.75" x14ac:dyDescent="0.25">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ht="15.75" x14ac:dyDescent="0.25">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ht="15.75" x14ac:dyDescent="0.25">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ht="15.75" x14ac:dyDescent="0.25">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ht="15.75" x14ac:dyDescent="0.25">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ht="15.75" x14ac:dyDescent="0.25">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ht="15.75" x14ac:dyDescent="0.25">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ht="15.75" x14ac:dyDescent="0.25">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ht="15.75" x14ac:dyDescent="0.25">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ht="15.75" x14ac:dyDescent="0.25">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ht="15.75" x14ac:dyDescent="0.25">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ht="15.75" x14ac:dyDescent="0.25">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ht="15.75" x14ac:dyDescent="0.25">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ht="15.75" x14ac:dyDescent="0.25">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ht="15.75" x14ac:dyDescent="0.25">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ht="15.75" x14ac:dyDescent="0.25">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ht="15.75" x14ac:dyDescent="0.25">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ht="15.75" x14ac:dyDescent="0.25">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ht="15.75" x14ac:dyDescent="0.25">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ht="15.75" x14ac:dyDescent="0.25">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ht="15.75" x14ac:dyDescent="0.25">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ht="15.75" x14ac:dyDescent="0.25">
      <c r="A61" s="1"/>
      <c r="B61" s="2"/>
      <c r="C61" s="1"/>
      <c r="D61" s="1"/>
      <c r="E61" s="1"/>
      <c r="F61" s="1"/>
      <c r="G61" s="1"/>
      <c r="H61" s="1"/>
      <c r="I61" s="1"/>
      <c r="J61" s="1"/>
      <c r="K61" s="1"/>
      <c r="L61" s="1"/>
      <c r="M61" s="1"/>
      <c r="N61" s="1"/>
      <c r="O61" s="1"/>
      <c r="P61" s="1"/>
      <c r="Q61" s="1"/>
      <c r="R61" s="1"/>
      <c r="S61" s="1"/>
      <c r="T61" s="1"/>
      <c r="U61" s="1"/>
      <c r="V61" s="1"/>
      <c r="W61" s="1"/>
      <c r="X61" s="1"/>
      <c r="Y61" s="1"/>
      <c r="Z61" s="1"/>
    </row>
    <row r="62" spans="1:26" ht="15.75" x14ac:dyDescent="0.25">
      <c r="A62" s="1"/>
      <c r="B62" s="2"/>
      <c r="C62" s="1"/>
      <c r="D62" s="1"/>
      <c r="E62" s="1"/>
      <c r="F62" s="1"/>
      <c r="G62" s="1"/>
      <c r="H62" s="1"/>
      <c r="I62" s="1"/>
      <c r="J62" s="1"/>
      <c r="K62" s="1"/>
      <c r="L62" s="1"/>
      <c r="M62" s="1"/>
      <c r="N62" s="1"/>
      <c r="O62" s="1"/>
      <c r="P62" s="1"/>
      <c r="Q62" s="1"/>
      <c r="R62" s="1"/>
      <c r="S62" s="1"/>
      <c r="T62" s="1"/>
      <c r="U62" s="1"/>
      <c r="V62" s="1"/>
      <c r="W62" s="1"/>
      <c r="X62" s="1"/>
      <c r="Y62" s="1"/>
      <c r="Z62" s="1"/>
    </row>
    <row r="63" spans="1:26" ht="15.75" x14ac:dyDescent="0.25">
      <c r="A63" s="1"/>
      <c r="B63" s="2"/>
      <c r="C63" s="1"/>
      <c r="D63" s="1"/>
      <c r="E63" s="1"/>
      <c r="F63" s="1"/>
      <c r="G63" s="1"/>
      <c r="H63" s="1"/>
      <c r="I63" s="1"/>
      <c r="J63" s="1"/>
      <c r="K63" s="1"/>
      <c r="L63" s="1"/>
      <c r="M63" s="1"/>
      <c r="N63" s="1"/>
      <c r="O63" s="1"/>
      <c r="P63" s="1"/>
      <c r="Q63" s="1"/>
      <c r="R63" s="1"/>
      <c r="S63" s="1"/>
      <c r="T63" s="1"/>
      <c r="U63" s="1"/>
      <c r="V63" s="1"/>
      <c r="W63" s="1"/>
      <c r="X63" s="1"/>
      <c r="Y63" s="1"/>
      <c r="Z63" s="1"/>
    </row>
    <row r="64" spans="1:26" ht="15.75" x14ac:dyDescent="0.25">
      <c r="A64" s="1"/>
      <c r="B64" s="2"/>
      <c r="C64" s="1"/>
      <c r="D64" s="1"/>
      <c r="E64" s="1"/>
      <c r="F64" s="1"/>
      <c r="G64" s="1"/>
      <c r="H64" s="1"/>
      <c r="I64" s="1"/>
      <c r="J64" s="1"/>
      <c r="K64" s="1"/>
      <c r="L64" s="1"/>
      <c r="M64" s="1"/>
      <c r="N64" s="1"/>
      <c r="O64" s="1"/>
      <c r="P64" s="1"/>
      <c r="Q64" s="1"/>
      <c r="R64" s="1"/>
      <c r="S64" s="1"/>
      <c r="T64" s="1"/>
      <c r="U64" s="1"/>
      <c r="V64" s="1"/>
      <c r="W64" s="1"/>
      <c r="X64" s="1"/>
      <c r="Y64" s="1"/>
      <c r="Z64" s="1"/>
    </row>
    <row r="65" spans="1:26" ht="15.75" x14ac:dyDescent="0.25">
      <c r="A65" s="1"/>
      <c r="B65" s="2"/>
      <c r="C65" s="1"/>
      <c r="D65" s="1"/>
      <c r="E65" s="1"/>
      <c r="F65" s="1"/>
      <c r="G65" s="1"/>
      <c r="H65" s="1"/>
      <c r="I65" s="1"/>
      <c r="J65" s="1"/>
      <c r="K65" s="1"/>
      <c r="L65" s="1"/>
      <c r="M65" s="1"/>
      <c r="N65" s="1"/>
      <c r="O65" s="1"/>
      <c r="P65" s="1"/>
      <c r="Q65" s="1"/>
      <c r="R65" s="1"/>
      <c r="S65" s="1"/>
      <c r="T65" s="1"/>
      <c r="U65" s="1"/>
      <c r="V65" s="1"/>
      <c r="W65" s="1"/>
      <c r="X65" s="1"/>
      <c r="Y65" s="1"/>
      <c r="Z65" s="1"/>
    </row>
    <row r="66" spans="1:26" ht="15.75" x14ac:dyDescent="0.25">
      <c r="A66" s="1"/>
      <c r="B66" s="2"/>
      <c r="C66" s="1"/>
      <c r="D66" s="1"/>
      <c r="E66" s="1"/>
      <c r="F66" s="1"/>
      <c r="G66" s="1"/>
      <c r="H66" s="1"/>
      <c r="I66" s="1"/>
      <c r="J66" s="1"/>
      <c r="K66" s="1"/>
      <c r="L66" s="1"/>
      <c r="M66" s="1"/>
      <c r="N66" s="1"/>
      <c r="O66" s="1"/>
      <c r="P66" s="1"/>
      <c r="Q66" s="1"/>
      <c r="R66" s="1"/>
      <c r="S66" s="1"/>
      <c r="T66" s="1"/>
      <c r="U66" s="1"/>
      <c r="V66" s="1"/>
      <c r="W66" s="1"/>
      <c r="X66" s="1"/>
      <c r="Y66" s="1"/>
      <c r="Z66" s="1"/>
    </row>
    <row r="67" spans="1:26" ht="15.75" x14ac:dyDescent="0.25">
      <c r="A67" s="1"/>
      <c r="B67" s="2"/>
      <c r="C67" s="1"/>
      <c r="D67" s="1"/>
      <c r="E67" s="1"/>
      <c r="F67" s="1"/>
      <c r="G67" s="1"/>
      <c r="H67" s="1"/>
      <c r="I67" s="1"/>
      <c r="J67" s="1"/>
      <c r="K67" s="1"/>
      <c r="L67" s="1"/>
      <c r="M67" s="1"/>
      <c r="N67" s="1"/>
      <c r="O67" s="1"/>
      <c r="P67" s="1"/>
      <c r="Q67" s="1"/>
      <c r="R67" s="1"/>
      <c r="S67" s="1"/>
      <c r="T67" s="1"/>
      <c r="U67" s="1"/>
      <c r="V67" s="1"/>
      <c r="W67" s="1"/>
      <c r="X67" s="1"/>
      <c r="Y67" s="1"/>
      <c r="Z67" s="1"/>
    </row>
    <row r="68" spans="1:26" ht="15.75" x14ac:dyDescent="0.25">
      <c r="A68" s="1"/>
      <c r="B68" s="2"/>
      <c r="C68" s="1"/>
      <c r="D68" s="1"/>
      <c r="E68" s="1"/>
      <c r="F68" s="1"/>
      <c r="G68" s="1"/>
      <c r="H68" s="1"/>
      <c r="I68" s="1"/>
      <c r="J68" s="1"/>
      <c r="K68" s="1"/>
      <c r="L68" s="1"/>
      <c r="M68" s="1"/>
      <c r="N68" s="1"/>
      <c r="O68" s="1"/>
      <c r="P68" s="1"/>
      <c r="Q68" s="1"/>
      <c r="R68" s="1"/>
      <c r="S68" s="1"/>
      <c r="T68" s="1"/>
      <c r="U68" s="1"/>
      <c r="V68" s="1"/>
      <c r="W68" s="1"/>
      <c r="X68" s="1"/>
      <c r="Y68" s="1"/>
      <c r="Z68" s="1"/>
    </row>
    <row r="69" spans="1:26" ht="15.75" x14ac:dyDescent="0.25">
      <c r="A69" s="1"/>
      <c r="B69" s="2"/>
      <c r="C69" s="1"/>
      <c r="D69" s="1"/>
      <c r="E69" s="1"/>
      <c r="F69" s="1"/>
      <c r="G69" s="1"/>
      <c r="H69" s="1"/>
      <c r="I69" s="1"/>
      <c r="J69" s="1"/>
      <c r="K69" s="1"/>
      <c r="L69" s="1"/>
      <c r="M69" s="1"/>
      <c r="N69" s="1"/>
      <c r="O69" s="1"/>
      <c r="P69" s="1"/>
      <c r="Q69" s="1"/>
      <c r="R69" s="1"/>
      <c r="S69" s="1"/>
      <c r="T69" s="1"/>
      <c r="U69" s="1"/>
      <c r="V69" s="1"/>
      <c r="W69" s="1"/>
      <c r="X69" s="1"/>
      <c r="Y69" s="1"/>
      <c r="Z69" s="1"/>
    </row>
    <row r="70" spans="1:26" ht="15.75" x14ac:dyDescent="0.25">
      <c r="A70" s="1"/>
      <c r="B70" s="2"/>
      <c r="C70" s="1"/>
      <c r="D70" s="1"/>
      <c r="E70" s="1"/>
      <c r="F70" s="1"/>
      <c r="G70" s="1"/>
      <c r="H70" s="1"/>
      <c r="I70" s="1"/>
      <c r="J70" s="1"/>
      <c r="K70" s="1"/>
      <c r="L70" s="1"/>
      <c r="M70" s="1"/>
      <c r="N70" s="1"/>
      <c r="O70" s="1"/>
      <c r="P70" s="1"/>
      <c r="Q70" s="1"/>
      <c r="R70" s="1"/>
      <c r="S70" s="1"/>
      <c r="T70" s="1"/>
      <c r="U70" s="1"/>
      <c r="V70" s="1"/>
      <c r="W70" s="1"/>
      <c r="X70" s="1"/>
      <c r="Y70" s="1"/>
      <c r="Z70" s="1"/>
    </row>
    <row r="71" spans="1:26" ht="15.75" x14ac:dyDescent="0.25">
      <c r="A71" s="1"/>
      <c r="B71" s="2"/>
      <c r="C71" s="1"/>
      <c r="D71" s="1"/>
      <c r="E71" s="1"/>
      <c r="F71" s="1"/>
      <c r="G71" s="1"/>
      <c r="H71" s="1"/>
      <c r="I71" s="1"/>
      <c r="J71" s="1"/>
      <c r="K71" s="1"/>
      <c r="L71" s="1"/>
      <c r="M71" s="1"/>
      <c r="N71" s="1"/>
      <c r="O71" s="1"/>
      <c r="P71" s="1"/>
      <c r="Q71" s="1"/>
      <c r="R71" s="1"/>
      <c r="S71" s="1"/>
      <c r="T71" s="1"/>
      <c r="U71" s="1"/>
      <c r="V71" s="1"/>
      <c r="W71" s="1"/>
      <c r="X71" s="1"/>
      <c r="Y71" s="1"/>
      <c r="Z71" s="1"/>
    </row>
    <row r="72" spans="1:26" ht="15.75" x14ac:dyDescent="0.25">
      <c r="A72" s="1"/>
      <c r="B72" s="2"/>
      <c r="C72" s="1"/>
      <c r="D72" s="1"/>
      <c r="E72" s="1"/>
      <c r="F72" s="1"/>
      <c r="G72" s="1"/>
      <c r="H72" s="1"/>
      <c r="I72" s="1"/>
      <c r="J72" s="1"/>
      <c r="K72" s="1"/>
      <c r="L72" s="1"/>
      <c r="M72" s="1"/>
      <c r="N72" s="1"/>
      <c r="O72" s="1"/>
      <c r="P72" s="1"/>
      <c r="Q72" s="1"/>
      <c r="R72" s="1"/>
      <c r="S72" s="1"/>
      <c r="T72" s="1"/>
      <c r="U72" s="1"/>
      <c r="V72" s="1"/>
      <c r="W72" s="1"/>
      <c r="X72" s="1"/>
      <c r="Y72" s="1"/>
      <c r="Z72" s="1"/>
    </row>
    <row r="73" spans="1:26" ht="15.75" x14ac:dyDescent="0.25">
      <c r="A73" s="1"/>
      <c r="B73" s="2"/>
      <c r="C73" s="1"/>
      <c r="D73" s="1"/>
      <c r="E73" s="1"/>
      <c r="F73" s="1"/>
      <c r="G73" s="1"/>
      <c r="H73" s="1"/>
      <c r="I73" s="1"/>
      <c r="J73" s="1"/>
      <c r="K73" s="1"/>
      <c r="L73" s="1"/>
      <c r="M73" s="1"/>
      <c r="N73" s="1"/>
      <c r="O73" s="1"/>
      <c r="P73" s="1"/>
      <c r="Q73" s="1"/>
      <c r="R73" s="1"/>
      <c r="S73" s="1"/>
      <c r="T73" s="1"/>
      <c r="U73" s="1"/>
      <c r="V73" s="1"/>
      <c r="W73" s="1"/>
      <c r="X73" s="1"/>
      <c r="Y73" s="1"/>
      <c r="Z73" s="1"/>
    </row>
    <row r="74" spans="1:26" ht="15.75" x14ac:dyDescent="0.25">
      <c r="A74" s="1"/>
      <c r="B74" s="2"/>
      <c r="C74" s="1"/>
      <c r="D74" s="1"/>
      <c r="E74" s="1"/>
      <c r="F74" s="1"/>
      <c r="G74" s="1"/>
      <c r="H74" s="1"/>
      <c r="I74" s="1"/>
      <c r="J74" s="1"/>
      <c r="K74" s="1"/>
      <c r="L74" s="1"/>
      <c r="M74" s="1"/>
      <c r="N74" s="1"/>
      <c r="O74" s="1"/>
      <c r="P74" s="1"/>
      <c r="Q74" s="1"/>
      <c r="R74" s="1"/>
      <c r="S74" s="1"/>
      <c r="T74" s="1"/>
      <c r="U74" s="1"/>
      <c r="V74" s="1"/>
      <c r="W74" s="1"/>
      <c r="X74" s="1"/>
      <c r="Y74" s="1"/>
      <c r="Z74" s="1"/>
    </row>
    <row r="75" spans="1:26" ht="15.75" x14ac:dyDescent="0.25">
      <c r="A75" s="1"/>
      <c r="B75" s="2"/>
      <c r="C75" s="1"/>
      <c r="D75" s="1"/>
      <c r="E75" s="1"/>
      <c r="F75" s="1"/>
      <c r="G75" s="1"/>
      <c r="H75" s="1"/>
      <c r="I75" s="1"/>
      <c r="J75" s="1"/>
      <c r="K75" s="1"/>
      <c r="L75" s="1"/>
      <c r="M75" s="1"/>
      <c r="N75" s="1"/>
      <c r="O75" s="1"/>
      <c r="P75" s="1"/>
      <c r="Q75" s="1"/>
      <c r="R75" s="1"/>
      <c r="S75" s="1"/>
      <c r="T75" s="1"/>
      <c r="U75" s="1"/>
      <c r="V75" s="1"/>
      <c r="W75" s="1"/>
      <c r="X75" s="1"/>
      <c r="Y75" s="1"/>
      <c r="Z75" s="1"/>
    </row>
    <row r="76" spans="1:26" ht="15.75" x14ac:dyDescent="0.25">
      <c r="A76" s="1"/>
      <c r="B76" s="2"/>
      <c r="C76" s="1"/>
      <c r="D76" s="1"/>
      <c r="E76" s="1"/>
      <c r="F76" s="1"/>
      <c r="G76" s="1"/>
      <c r="H76" s="1"/>
      <c r="I76" s="1"/>
      <c r="J76" s="1"/>
      <c r="K76" s="1"/>
      <c r="L76" s="1"/>
      <c r="M76" s="1"/>
      <c r="N76" s="1"/>
      <c r="O76" s="1"/>
      <c r="P76" s="1"/>
      <c r="Q76" s="1"/>
      <c r="R76" s="1"/>
      <c r="S76" s="1"/>
      <c r="T76" s="1"/>
      <c r="U76" s="1"/>
      <c r="V76" s="1"/>
      <c r="W76" s="1"/>
      <c r="X76" s="1"/>
      <c r="Y76" s="1"/>
      <c r="Z76" s="1"/>
    </row>
    <row r="77" spans="1:26" ht="15.75" x14ac:dyDescent="0.25">
      <c r="A77" s="1"/>
      <c r="B77" s="2"/>
      <c r="C77" s="1"/>
      <c r="D77" s="1"/>
      <c r="E77" s="1"/>
      <c r="F77" s="1"/>
      <c r="G77" s="1"/>
      <c r="H77" s="1"/>
      <c r="I77" s="1"/>
      <c r="J77" s="1"/>
      <c r="K77" s="1"/>
      <c r="L77" s="1"/>
      <c r="M77" s="1"/>
      <c r="N77" s="1"/>
      <c r="O77" s="1"/>
      <c r="P77" s="1"/>
      <c r="Q77" s="1"/>
      <c r="R77" s="1"/>
      <c r="S77" s="1"/>
      <c r="T77" s="1"/>
      <c r="U77" s="1"/>
      <c r="V77" s="1"/>
      <c r="W77" s="1"/>
      <c r="X77" s="1"/>
      <c r="Y77" s="1"/>
      <c r="Z77" s="1"/>
    </row>
    <row r="78" spans="1:26" ht="15.75" x14ac:dyDescent="0.25">
      <c r="A78" s="1"/>
      <c r="B78" s="2"/>
      <c r="C78" s="1"/>
      <c r="D78" s="1"/>
      <c r="E78" s="1"/>
      <c r="F78" s="1"/>
      <c r="G78" s="1"/>
      <c r="H78" s="1"/>
      <c r="I78" s="1"/>
      <c r="J78" s="1"/>
      <c r="K78" s="1"/>
      <c r="L78" s="1"/>
      <c r="M78" s="1"/>
      <c r="N78" s="1"/>
      <c r="O78" s="1"/>
      <c r="P78" s="1"/>
      <c r="Q78" s="1"/>
      <c r="R78" s="1"/>
      <c r="S78" s="1"/>
      <c r="T78" s="1"/>
      <c r="U78" s="1"/>
      <c r="V78" s="1"/>
      <c r="W78" s="1"/>
      <c r="X78" s="1"/>
      <c r="Y78" s="1"/>
      <c r="Z78" s="1"/>
    </row>
    <row r="79" spans="1:26" ht="15.75" x14ac:dyDescent="0.25">
      <c r="A79" s="1"/>
      <c r="B79" s="2"/>
      <c r="C79" s="1"/>
      <c r="D79" s="1"/>
      <c r="E79" s="1"/>
      <c r="F79" s="1"/>
      <c r="G79" s="1"/>
      <c r="H79" s="1"/>
      <c r="I79" s="1"/>
      <c r="J79" s="1"/>
      <c r="K79" s="1"/>
      <c r="L79" s="1"/>
      <c r="M79" s="1"/>
      <c r="N79" s="1"/>
      <c r="O79" s="1"/>
      <c r="P79" s="1"/>
      <c r="Q79" s="1"/>
      <c r="R79" s="1"/>
      <c r="S79" s="1"/>
      <c r="T79" s="1"/>
      <c r="U79" s="1"/>
      <c r="V79" s="1"/>
      <c r="W79" s="1"/>
      <c r="X79" s="1"/>
      <c r="Y79" s="1"/>
      <c r="Z79" s="1"/>
    </row>
    <row r="80" spans="1:26" ht="15.75" x14ac:dyDescent="0.25">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15.75" x14ac:dyDescent="0.25">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15.75" x14ac:dyDescent="0.25">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15.75" x14ac:dyDescent="0.25">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15.75" x14ac:dyDescent="0.25">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15.75" x14ac:dyDescent="0.25">
      <c r="A85" s="1"/>
      <c r="B85" s="2"/>
      <c r="C85" s="1"/>
      <c r="D85" s="1"/>
      <c r="E85" s="1"/>
      <c r="F85" s="1"/>
      <c r="G85" s="1"/>
      <c r="H85" s="1"/>
      <c r="I85" s="1"/>
      <c r="J85" s="1"/>
      <c r="K85" s="1"/>
      <c r="L85" s="1"/>
      <c r="M85" s="1"/>
      <c r="N85" s="1"/>
      <c r="O85" s="1"/>
      <c r="P85" s="1"/>
      <c r="Q85" s="1"/>
      <c r="R85" s="1"/>
      <c r="S85" s="1"/>
      <c r="T85" s="1"/>
      <c r="U85" s="1"/>
      <c r="V85" s="1"/>
      <c r="W85" s="1"/>
      <c r="X85" s="1"/>
      <c r="Y85" s="1"/>
      <c r="Z85" s="1"/>
    </row>
    <row r="86" spans="1:26" ht="15.75" x14ac:dyDescent="0.25">
      <c r="A86" s="1"/>
      <c r="B86" s="2"/>
      <c r="C86" s="1"/>
      <c r="D86" s="1"/>
      <c r="E86" s="1"/>
      <c r="F86" s="1"/>
      <c r="G86" s="1"/>
      <c r="H86" s="1"/>
      <c r="I86" s="1"/>
      <c r="J86" s="1"/>
      <c r="K86" s="1"/>
      <c r="L86" s="1"/>
      <c r="M86" s="1"/>
      <c r="N86" s="1"/>
      <c r="O86" s="1"/>
      <c r="P86" s="1"/>
      <c r="Q86" s="1"/>
      <c r="R86" s="1"/>
      <c r="S86" s="1"/>
      <c r="T86" s="1"/>
      <c r="U86" s="1"/>
      <c r="V86" s="1"/>
      <c r="W86" s="1"/>
      <c r="X86" s="1"/>
      <c r="Y86" s="1"/>
      <c r="Z86" s="1"/>
    </row>
    <row r="87" spans="1:26" ht="15.75" x14ac:dyDescent="0.25">
      <c r="A87" s="1"/>
      <c r="B87" s="2"/>
      <c r="C87" s="1"/>
      <c r="D87" s="1"/>
      <c r="E87" s="1"/>
      <c r="F87" s="1"/>
      <c r="G87" s="1"/>
      <c r="H87" s="1"/>
      <c r="I87" s="1"/>
      <c r="J87" s="1"/>
      <c r="K87" s="1"/>
      <c r="L87" s="1"/>
      <c r="M87" s="1"/>
      <c r="N87" s="1"/>
      <c r="O87" s="1"/>
      <c r="P87" s="1"/>
      <c r="Q87" s="1"/>
      <c r="R87" s="1"/>
      <c r="S87" s="1"/>
      <c r="T87" s="1"/>
      <c r="U87" s="1"/>
      <c r="V87" s="1"/>
      <c r="W87" s="1"/>
      <c r="X87" s="1"/>
      <c r="Y87" s="1"/>
      <c r="Z87" s="1"/>
    </row>
    <row r="88" spans="1:26" ht="15.75" x14ac:dyDescent="0.25">
      <c r="A88" s="1"/>
      <c r="B88" s="2"/>
      <c r="C88" s="1"/>
      <c r="D88" s="1"/>
      <c r="E88" s="1"/>
      <c r="F88" s="1"/>
      <c r="G88" s="1"/>
      <c r="H88" s="1"/>
      <c r="I88" s="1"/>
      <c r="J88" s="1"/>
      <c r="K88" s="1"/>
      <c r="L88" s="1"/>
      <c r="M88" s="1"/>
      <c r="N88" s="1"/>
      <c r="O88" s="1"/>
      <c r="P88" s="1"/>
      <c r="Q88" s="1"/>
      <c r="R88" s="1"/>
      <c r="S88" s="1"/>
      <c r="T88" s="1"/>
      <c r="U88" s="1"/>
      <c r="V88" s="1"/>
      <c r="W88" s="1"/>
      <c r="X88" s="1"/>
      <c r="Y88" s="1"/>
      <c r="Z88" s="1"/>
    </row>
    <row r="89" spans="1:26" ht="15.75" x14ac:dyDescent="0.25">
      <c r="A89" s="1"/>
      <c r="B89" s="2"/>
      <c r="C89" s="1"/>
      <c r="D89" s="1"/>
      <c r="E89" s="1"/>
      <c r="F89" s="1"/>
      <c r="G89" s="1"/>
      <c r="H89" s="1"/>
      <c r="I89" s="1"/>
      <c r="J89" s="1"/>
      <c r="K89" s="1"/>
      <c r="L89" s="1"/>
      <c r="M89" s="1"/>
      <c r="N89" s="1"/>
      <c r="O89" s="1"/>
      <c r="P89" s="1"/>
      <c r="Q89" s="1"/>
      <c r="R89" s="1"/>
      <c r="S89" s="1"/>
      <c r="T89" s="1"/>
      <c r="U89" s="1"/>
      <c r="V89" s="1"/>
      <c r="W89" s="1"/>
      <c r="X89" s="1"/>
      <c r="Y89" s="1"/>
      <c r="Z89" s="1"/>
    </row>
    <row r="90" spans="1:26" ht="15.75" x14ac:dyDescent="0.25">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15.75" x14ac:dyDescent="0.25">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15.75" x14ac:dyDescent="0.25">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15.75" x14ac:dyDescent="0.25">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15.75" x14ac:dyDescent="0.25">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15.75" x14ac:dyDescent="0.25">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15.75" x14ac:dyDescent="0.25">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15.75" x14ac:dyDescent="0.25">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15.75" x14ac:dyDescent="0.25">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15.75" x14ac:dyDescent="0.25">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15.75" x14ac:dyDescent="0.25">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25">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25">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25">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x14ac:dyDescent="0.25">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25">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25">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25">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x14ac:dyDescent="0.25">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x14ac:dyDescent="0.25">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x14ac:dyDescent="0.25">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x14ac:dyDescent="0.25">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x14ac:dyDescent="0.25">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x14ac:dyDescent="0.25">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25">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25">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25">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25">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25">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25">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25">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25">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25">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25">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25">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25">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25">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25">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25">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25">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25">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25">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25">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25">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25">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2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25">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25">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25">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25">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25">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25">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25">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25">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25">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2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25">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25">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25">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25">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25">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25">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25">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25">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25">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25">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25">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25">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25">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25">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25">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25">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25">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25">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25">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25">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25">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25">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25">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25">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25">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25">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25">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25">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25">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25">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25">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25">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25">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25">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25">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25">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25">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25">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25">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25">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25">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25">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25">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25">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25">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25">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25">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25">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25">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25">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25">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25">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25">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25">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25">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25">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25">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25">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25">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25">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25">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25">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25">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25">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25">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25">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25">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25">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25">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25">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25">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25">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25">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25">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25">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25">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25">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x14ac:dyDescent="0.25">
      <c r="A1001" s="1"/>
      <c r="B1001" s="2"/>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2">
    <mergeCell ref="A2:C2"/>
    <mergeCell ref="A4:A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zoomScale="85" zoomScaleNormal="85" workbookViewId="0">
      <selection activeCell="C3" sqref="C3"/>
    </sheetView>
  </sheetViews>
  <sheetFormatPr defaultColWidth="11.25" defaultRowHeight="15" customHeight="1" x14ac:dyDescent="0.25"/>
  <cols>
    <col min="2" max="2" width="23.625" bestFit="1" customWidth="1"/>
    <col min="3" max="3" width="75.75" customWidth="1"/>
    <col min="4" max="4" width="56" customWidth="1"/>
  </cols>
  <sheetData>
    <row r="1" spans="1:4" ht="53.45" customHeight="1" x14ac:dyDescent="0.25"/>
    <row r="2" spans="1:4" ht="15.75" x14ac:dyDescent="0.25">
      <c r="A2" s="38" t="s">
        <v>0</v>
      </c>
      <c r="B2" s="34"/>
      <c r="C2" s="34"/>
      <c r="D2" s="1"/>
    </row>
    <row r="3" spans="1:4" ht="31.5" x14ac:dyDescent="0.25">
      <c r="A3" s="16" t="s">
        <v>1</v>
      </c>
      <c r="B3" s="17" t="s">
        <v>2</v>
      </c>
      <c r="C3" s="60" t="s">
        <v>4875</v>
      </c>
      <c r="D3" s="21" t="s">
        <v>4547</v>
      </c>
    </row>
    <row r="4" spans="1:4" ht="78.75" x14ac:dyDescent="0.25">
      <c r="A4" s="35" t="s">
        <v>530</v>
      </c>
      <c r="B4" s="17">
        <v>209100000103</v>
      </c>
      <c r="C4" s="19" t="s">
        <v>531</v>
      </c>
      <c r="D4" s="19" t="s">
        <v>532</v>
      </c>
    </row>
    <row r="5" spans="1:4" ht="47.25" x14ac:dyDescent="0.25">
      <c r="A5" s="36"/>
      <c r="B5" s="17">
        <v>209100000104</v>
      </c>
      <c r="C5" s="19" t="s">
        <v>533</v>
      </c>
      <c r="D5" s="19" t="s">
        <v>534</v>
      </c>
    </row>
    <row r="6" spans="1:4" ht="63" x14ac:dyDescent="0.25">
      <c r="A6" s="36"/>
      <c r="B6" s="17">
        <v>209100000105</v>
      </c>
      <c r="C6" s="19" t="s">
        <v>535</v>
      </c>
      <c r="D6" s="19" t="s">
        <v>536</v>
      </c>
    </row>
    <row r="7" spans="1:4" ht="47.25" x14ac:dyDescent="0.25">
      <c r="A7" s="36"/>
      <c r="B7" s="17">
        <v>209900000102</v>
      </c>
      <c r="C7" s="19" t="s">
        <v>537</v>
      </c>
      <c r="D7" s="19" t="s">
        <v>538</v>
      </c>
    </row>
    <row r="8" spans="1:4" ht="31.5" x14ac:dyDescent="0.25">
      <c r="A8" s="36"/>
      <c r="B8" s="17">
        <v>406200000105</v>
      </c>
      <c r="C8" s="19" t="s">
        <v>539</v>
      </c>
      <c r="D8" s="19" t="s">
        <v>540</v>
      </c>
    </row>
    <row r="9" spans="1:4" ht="63" x14ac:dyDescent="0.25">
      <c r="A9" s="36"/>
      <c r="B9" s="17">
        <v>1501100000102</v>
      </c>
      <c r="C9" s="19" t="s">
        <v>541</v>
      </c>
      <c r="D9" s="19" t="s">
        <v>542</v>
      </c>
    </row>
    <row r="10" spans="1:4" ht="63" x14ac:dyDescent="0.25">
      <c r="A10" s="36"/>
      <c r="B10" s="17">
        <v>1501100000103</v>
      </c>
      <c r="C10" s="19" t="s">
        <v>543</v>
      </c>
      <c r="D10" s="19" t="s">
        <v>544</v>
      </c>
    </row>
    <row r="11" spans="1:4" ht="63" x14ac:dyDescent="0.25">
      <c r="A11" s="36"/>
      <c r="B11" s="17">
        <v>1501200000102</v>
      </c>
      <c r="C11" s="19" t="s">
        <v>545</v>
      </c>
      <c r="D11" s="19" t="s">
        <v>546</v>
      </c>
    </row>
    <row r="12" spans="1:4" ht="63" x14ac:dyDescent="0.25">
      <c r="A12" s="36"/>
      <c r="B12" s="17">
        <v>1501200000103</v>
      </c>
      <c r="C12" s="19" t="s">
        <v>547</v>
      </c>
      <c r="D12" s="19" t="s">
        <v>548</v>
      </c>
    </row>
    <row r="13" spans="1:4" ht="63" x14ac:dyDescent="0.25">
      <c r="A13" s="36"/>
      <c r="B13" s="17">
        <v>1501900000102</v>
      </c>
      <c r="C13" s="19" t="s">
        <v>549</v>
      </c>
      <c r="D13" s="19" t="s">
        <v>550</v>
      </c>
    </row>
    <row r="14" spans="1:4" ht="63" x14ac:dyDescent="0.25">
      <c r="A14" s="36"/>
      <c r="B14" s="17">
        <v>1502100000104</v>
      </c>
      <c r="C14" s="19" t="s">
        <v>551</v>
      </c>
      <c r="D14" s="19" t="s">
        <v>552</v>
      </c>
    </row>
    <row r="15" spans="1:4" ht="63" x14ac:dyDescent="0.25">
      <c r="A15" s="36"/>
      <c r="B15" s="17">
        <v>1502100000105</v>
      </c>
      <c r="C15" s="19" t="s">
        <v>553</v>
      </c>
      <c r="D15" s="19" t="s">
        <v>554</v>
      </c>
    </row>
    <row r="16" spans="1:4" ht="63" x14ac:dyDescent="0.25">
      <c r="A16" s="36"/>
      <c r="B16" s="17">
        <v>1502100000106</v>
      </c>
      <c r="C16" s="19" t="s">
        <v>555</v>
      </c>
      <c r="D16" s="19" t="s">
        <v>556</v>
      </c>
    </row>
    <row r="17" spans="1:4" ht="31.5" x14ac:dyDescent="0.25">
      <c r="A17" s="36"/>
      <c r="B17" s="17">
        <v>1502900000104</v>
      </c>
      <c r="C17" s="19" t="s">
        <v>557</v>
      </c>
      <c r="D17" s="19" t="s">
        <v>558</v>
      </c>
    </row>
    <row r="18" spans="1:4" ht="31.5" x14ac:dyDescent="0.25">
      <c r="A18" s="36"/>
      <c r="B18" s="17">
        <v>1502900000105</v>
      </c>
      <c r="C18" s="19" t="s">
        <v>559</v>
      </c>
      <c r="D18" s="19" t="s">
        <v>560</v>
      </c>
    </row>
    <row r="19" spans="1:4" ht="63" x14ac:dyDescent="0.25">
      <c r="A19" s="36"/>
      <c r="B19" s="17">
        <v>1502900000106</v>
      </c>
      <c r="C19" s="19" t="s">
        <v>561</v>
      </c>
      <c r="D19" s="19" t="s">
        <v>562</v>
      </c>
    </row>
    <row r="20" spans="1:4" ht="78.75" x14ac:dyDescent="0.25">
      <c r="A20" s="36"/>
      <c r="B20" s="17">
        <v>1503000000104</v>
      </c>
      <c r="C20" s="19" t="s">
        <v>563</v>
      </c>
      <c r="D20" s="19" t="s">
        <v>564</v>
      </c>
    </row>
    <row r="21" spans="1:4" ht="94.5" x14ac:dyDescent="0.25">
      <c r="A21" s="36"/>
      <c r="B21" s="17">
        <v>1503000000105</v>
      </c>
      <c r="C21" s="19" t="s">
        <v>565</v>
      </c>
      <c r="D21" s="19" t="s">
        <v>566</v>
      </c>
    </row>
    <row r="22" spans="1:4" ht="31.5" x14ac:dyDescent="0.25">
      <c r="A22" s="36"/>
      <c r="B22" s="17">
        <v>1504100090103</v>
      </c>
      <c r="C22" s="19" t="s">
        <v>567</v>
      </c>
      <c r="D22" s="19" t="s">
        <v>568</v>
      </c>
    </row>
    <row r="23" spans="1:4" ht="63" x14ac:dyDescent="0.25">
      <c r="A23" s="36"/>
      <c r="B23" s="17">
        <v>1504100090104</v>
      </c>
      <c r="C23" s="19" t="s">
        <v>569</v>
      </c>
      <c r="D23" s="19" t="s">
        <v>570</v>
      </c>
    </row>
    <row r="24" spans="1:4" ht="78.75" x14ac:dyDescent="0.25">
      <c r="A24" s="36"/>
      <c r="B24" s="17">
        <v>1504200019103</v>
      </c>
      <c r="C24" s="19" t="s">
        <v>571</v>
      </c>
      <c r="D24" s="19" t="s">
        <v>572</v>
      </c>
    </row>
    <row r="25" spans="1:4" ht="78.75" x14ac:dyDescent="0.25">
      <c r="A25" s="36"/>
      <c r="B25" s="17">
        <v>1504200019104</v>
      </c>
      <c r="C25" s="19" t="s">
        <v>573</v>
      </c>
      <c r="D25" s="19" t="s">
        <v>574</v>
      </c>
    </row>
    <row r="26" spans="1:4" ht="31.5" x14ac:dyDescent="0.25">
      <c r="A26" s="36"/>
      <c r="B26" s="17">
        <v>1504200099103</v>
      </c>
      <c r="C26" s="19" t="s">
        <v>575</v>
      </c>
      <c r="D26" s="19" t="s">
        <v>576</v>
      </c>
    </row>
    <row r="27" spans="1:4" ht="47.25" x14ac:dyDescent="0.25">
      <c r="A27" s="36"/>
      <c r="B27" s="17">
        <v>1504200099104</v>
      </c>
      <c r="C27" s="19" t="s">
        <v>577</v>
      </c>
      <c r="D27" s="19" t="s">
        <v>578</v>
      </c>
    </row>
    <row r="28" spans="1:4" ht="78.75" x14ac:dyDescent="0.25">
      <c r="A28" s="36"/>
      <c r="B28" s="17">
        <v>1504300010103</v>
      </c>
      <c r="C28" s="19" t="s">
        <v>579</v>
      </c>
      <c r="D28" s="19" t="s">
        <v>580</v>
      </c>
    </row>
    <row r="29" spans="1:4" ht="63" x14ac:dyDescent="0.25">
      <c r="A29" s="36"/>
      <c r="B29" s="17">
        <v>1504300090103</v>
      </c>
      <c r="C29" s="19" t="s">
        <v>581</v>
      </c>
      <c r="D29" s="19" t="s">
        <v>582</v>
      </c>
    </row>
    <row r="30" spans="1:4" ht="63" x14ac:dyDescent="0.25">
      <c r="A30" s="36"/>
      <c r="B30" s="17">
        <v>1505000000102</v>
      </c>
      <c r="C30" s="19" t="s">
        <v>583</v>
      </c>
      <c r="D30" s="19" t="s">
        <v>584</v>
      </c>
    </row>
    <row r="31" spans="1:4" ht="63" x14ac:dyDescent="0.25">
      <c r="A31" s="36"/>
      <c r="B31" s="17">
        <v>1506000010103</v>
      </c>
      <c r="C31" s="19" t="s">
        <v>585</v>
      </c>
      <c r="D31" s="19" t="s">
        <v>586</v>
      </c>
    </row>
    <row r="32" spans="1:4" ht="63" x14ac:dyDescent="0.25">
      <c r="A32" s="36"/>
      <c r="B32" s="17">
        <v>1506000010104</v>
      </c>
      <c r="C32" s="19" t="s">
        <v>587</v>
      </c>
      <c r="D32" s="19" t="s">
        <v>588</v>
      </c>
    </row>
    <row r="33" spans="1:4" ht="78.75" x14ac:dyDescent="0.25">
      <c r="A33" s="36"/>
      <c r="B33" s="17">
        <v>1506000090106</v>
      </c>
      <c r="C33" s="19" t="s">
        <v>589</v>
      </c>
      <c r="D33" s="19" t="s">
        <v>590</v>
      </c>
    </row>
    <row r="34" spans="1:4" ht="78.75" x14ac:dyDescent="0.25">
      <c r="A34" s="36"/>
      <c r="B34" s="17">
        <v>1506000090107</v>
      </c>
      <c r="C34" s="19" t="s">
        <v>591</v>
      </c>
      <c r="D34" s="19" t="s">
        <v>592</v>
      </c>
    </row>
    <row r="35" spans="1:4" ht="78.75" x14ac:dyDescent="0.25">
      <c r="A35" s="36"/>
      <c r="B35" s="17">
        <v>1506000090108</v>
      </c>
      <c r="C35" s="19" t="s">
        <v>593</v>
      </c>
      <c r="D35" s="19" t="s">
        <v>594</v>
      </c>
    </row>
    <row r="36" spans="1:4" ht="78.75" x14ac:dyDescent="0.25">
      <c r="A36" s="36"/>
      <c r="B36" s="17">
        <v>1506000090109</v>
      </c>
      <c r="C36" s="19" t="s">
        <v>595</v>
      </c>
      <c r="D36" s="19" t="s">
        <v>596</v>
      </c>
    </row>
    <row r="37" spans="1:4" ht="63" x14ac:dyDescent="0.25">
      <c r="A37" s="36"/>
      <c r="B37" s="17">
        <v>1518000000101</v>
      </c>
      <c r="C37" s="19" t="s">
        <v>597</v>
      </c>
      <c r="D37" s="19" t="s">
        <v>598</v>
      </c>
    </row>
    <row r="38" spans="1:4" ht="63" x14ac:dyDescent="0.25">
      <c r="A38" s="36"/>
      <c r="B38" s="17">
        <v>2301102000102</v>
      </c>
      <c r="C38" s="19" t="s">
        <v>599</v>
      </c>
      <c r="D38" s="19" t="s">
        <v>600</v>
      </c>
    </row>
    <row r="39" spans="1:4" ht="63" x14ac:dyDescent="0.25">
      <c r="A39" s="36"/>
      <c r="B39" s="17">
        <v>206800010101</v>
      </c>
      <c r="C39" s="19" t="s">
        <v>601</v>
      </c>
      <c r="D39" s="19" t="s">
        <v>602</v>
      </c>
    </row>
    <row r="40" spans="1:4" ht="63" x14ac:dyDescent="0.25">
      <c r="A40" s="36"/>
      <c r="B40" s="17">
        <v>206800010102</v>
      </c>
      <c r="C40" s="19" t="s">
        <v>603</v>
      </c>
      <c r="D40" s="19" t="s">
        <v>604</v>
      </c>
    </row>
    <row r="41" spans="1:4" ht="63" x14ac:dyDescent="0.25">
      <c r="A41" s="36"/>
      <c r="B41" s="17">
        <v>206800010103</v>
      </c>
      <c r="C41" s="19" t="s">
        <v>605</v>
      </c>
      <c r="D41" s="19" t="s">
        <v>606</v>
      </c>
    </row>
    <row r="42" spans="1:4" ht="63" x14ac:dyDescent="0.25">
      <c r="A42" s="36"/>
      <c r="B42" s="17">
        <v>206800010104</v>
      </c>
      <c r="C42" s="19" t="s">
        <v>607</v>
      </c>
      <c r="D42" s="19" t="s">
        <v>608</v>
      </c>
    </row>
    <row r="43" spans="1:4" ht="47.25" x14ac:dyDescent="0.25">
      <c r="A43" s="36"/>
      <c r="B43" s="17">
        <v>206800010105</v>
      </c>
      <c r="C43" s="19" t="s">
        <v>609</v>
      </c>
      <c r="D43" s="19" t="s">
        <v>610</v>
      </c>
    </row>
    <row r="44" spans="1:4" ht="63" x14ac:dyDescent="0.25">
      <c r="A44" s="36"/>
      <c r="B44" s="17">
        <v>206800010106</v>
      </c>
      <c r="C44" s="19" t="s">
        <v>611</v>
      </c>
      <c r="D44" s="19" t="s">
        <v>612</v>
      </c>
    </row>
    <row r="45" spans="1:4" ht="63" x14ac:dyDescent="0.25">
      <c r="A45" s="36"/>
      <c r="B45" s="17">
        <v>206800010107</v>
      </c>
      <c r="C45" s="19" t="s">
        <v>613</v>
      </c>
      <c r="D45" s="19" t="s">
        <v>614</v>
      </c>
    </row>
    <row r="46" spans="1:4" ht="63" x14ac:dyDescent="0.25">
      <c r="A46" s="36"/>
      <c r="B46" s="17">
        <v>206800010108</v>
      </c>
      <c r="C46" s="19" t="s">
        <v>615</v>
      </c>
      <c r="D46" s="19" t="s">
        <v>616</v>
      </c>
    </row>
    <row r="47" spans="1:4" ht="63" x14ac:dyDescent="0.25">
      <c r="A47" s="36"/>
      <c r="B47" s="17">
        <v>206800010109</v>
      </c>
      <c r="C47" s="19" t="s">
        <v>617</v>
      </c>
      <c r="D47" s="19" t="s">
        <v>618</v>
      </c>
    </row>
    <row r="48" spans="1:4" ht="63" x14ac:dyDescent="0.25">
      <c r="A48" s="36"/>
      <c r="B48" s="17">
        <v>206800010110</v>
      </c>
      <c r="C48" s="19" t="s">
        <v>619</v>
      </c>
      <c r="D48" s="19" t="s">
        <v>620</v>
      </c>
    </row>
    <row r="49" spans="1:4" ht="47.25" x14ac:dyDescent="0.25">
      <c r="A49" s="36"/>
      <c r="B49" s="17">
        <v>206800010111</v>
      </c>
      <c r="C49" s="19" t="s">
        <v>621</v>
      </c>
      <c r="D49" s="19" t="s">
        <v>622</v>
      </c>
    </row>
    <row r="50" spans="1:4" ht="63" x14ac:dyDescent="0.25">
      <c r="A50" s="36"/>
      <c r="B50" s="17">
        <v>206800010112</v>
      </c>
      <c r="C50" s="19" t="s">
        <v>623</v>
      </c>
      <c r="D50" s="19" t="s">
        <v>624</v>
      </c>
    </row>
    <row r="51" spans="1:4" ht="63" x14ac:dyDescent="0.25">
      <c r="A51" s="36"/>
      <c r="B51" s="17">
        <v>206800010113</v>
      </c>
      <c r="C51" s="19" t="s">
        <v>625</v>
      </c>
      <c r="D51" s="19" t="s">
        <v>626</v>
      </c>
    </row>
    <row r="52" spans="1:4" ht="63" x14ac:dyDescent="0.25">
      <c r="A52" s="36"/>
      <c r="B52" s="17">
        <v>206800010114</v>
      </c>
      <c r="C52" s="19" t="s">
        <v>627</v>
      </c>
      <c r="D52" s="19" t="s">
        <v>624</v>
      </c>
    </row>
    <row r="53" spans="1:4" ht="47.25" x14ac:dyDescent="0.25">
      <c r="A53" s="36"/>
      <c r="B53" s="17">
        <v>206800010115</v>
      </c>
      <c r="C53" s="19" t="s">
        <v>628</v>
      </c>
      <c r="D53" s="19" t="s">
        <v>629</v>
      </c>
    </row>
    <row r="54" spans="1:4" ht="63" x14ac:dyDescent="0.25">
      <c r="A54" s="36"/>
      <c r="B54" s="17">
        <v>206800010116</v>
      </c>
      <c r="C54" s="19" t="s">
        <v>630</v>
      </c>
      <c r="D54" s="19" t="s">
        <v>631</v>
      </c>
    </row>
    <row r="55" spans="1:4" ht="47.25" x14ac:dyDescent="0.25">
      <c r="A55" s="36"/>
      <c r="B55" s="17">
        <v>206800010117</v>
      </c>
      <c r="C55" s="19" t="s">
        <v>632</v>
      </c>
      <c r="D55" s="19" t="s">
        <v>633</v>
      </c>
    </row>
    <row r="56" spans="1:4" ht="63" x14ac:dyDescent="0.25">
      <c r="A56" s="36"/>
      <c r="B56" s="17">
        <v>206800010118</v>
      </c>
      <c r="C56" s="19" t="s">
        <v>634</v>
      </c>
      <c r="D56" s="19" t="s">
        <v>635</v>
      </c>
    </row>
    <row r="57" spans="1:4" ht="63" x14ac:dyDescent="0.25">
      <c r="A57" s="36"/>
      <c r="B57" s="17">
        <v>206800010119</v>
      </c>
      <c r="C57" s="19" t="s">
        <v>636</v>
      </c>
      <c r="D57" s="19" t="s">
        <v>637</v>
      </c>
    </row>
    <row r="58" spans="1:4" ht="63" x14ac:dyDescent="0.25">
      <c r="A58" s="36"/>
      <c r="B58" s="17">
        <v>206800010120</v>
      </c>
      <c r="C58" s="19" t="s">
        <v>638</v>
      </c>
      <c r="D58" s="19" t="s">
        <v>639</v>
      </c>
    </row>
    <row r="59" spans="1:4" ht="47.25" x14ac:dyDescent="0.25">
      <c r="A59" s="36"/>
      <c r="B59" s="17">
        <v>206900010101</v>
      </c>
      <c r="C59" s="19" t="s">
        <v>640</v>
      </c>
      <c r="D59" s="19" t="s">
        <v>641</v>
      </c>
    </row>
    <row r="60" spans="1:4" ht="47.25" x14ac:dyDescent="0.25">
      <c r="A60" s="36"/>
      <c r="B60" s="17">
        <v>206900010102</v>
      </c>
      <c r="C60" s="19" t="s">
        <v>642</v>
      </c>
      <c r="D60" s="19" t="s">
        <v>643</v>
      </c>
    </row>
    <row r="61" spans="1:4" ht="63" x14ac:dyDescent="0.25">
      <c r="A61" s="36"/>
      <c r="B61" s="17">
        <v>206900010103</v>
      </c>
      <c r="C61" s="19" t="s">
        <v>644</v>
      </c>
      <c r="D61" s="19" t="s">
        <v>645</v>
      </c>
    </row>
    <row r="62" spans="1:4" ht="47.25" x14ac:dyDescent="0.25">
      <c r="A62" s="36"/>
      <c r="B62" s="17">
        <v>206900010104</v>
      </c>
      <c r="C62" s="19" t="s">
        <v>646</v>
      </c>
      <c r="D62" s="19" t="s">
        <v>643</v>
      </c>
    </row>
    <row r="63" spans="1:4" ht="47.25" x14ac:dyDescent="0.25">
      <c r="A63" s="36"/>
      <c r="B63" s="17">
        <v>206900010105</v>
      </c>
      <c r="C63" s="19" t="s">
        <v>647</v>
      </c>
      <c r="D63" s="19" t="s">
        <v>643</v>
      </c>
    </row>
    <row r="64" spans="1:4" ht="47.25" x14ac:dyDescent="0.25">
      <c r="A64" s="36"/>
      <c r="B64" s="17">
        <v>206900010106</v>
      </c>
      <c r="C64" s="19" t="s">
        <v>648</v>
      </c>
      <c r="D64" s="19" t="s">
        <v>649</v>
      </c>
    </row>
    <row r="65" spans="1:4" ht="47.25" x14ac:dyDescent="0.25">
      <c r="A65" s="36"/>
      <c r="B65" s="17">
        <v>206900010107</v>
      </c>
      <c r="C65" s="19" t="s">
        <v>650</v>
      </c>
      <c r="D65" s="19" t="s">
        <v>651</v>
      </c>
    </row>
    <row r="66" spans="1:4" ht="47.25" x14ac:dyDescent="0.25">
      <c r="A66" s="36"/>
      <c r="B66" s="17">
        <v>206900010108</v>
      </c>
      <c r="C66" s="19" t="s">
        <v>652</v>
      </c>
      <c r="D66" s="19" t="s">
        <v>653</v>
      </c>
    </row>
    <row r="67" spans="1:4" ht="47.25" x14ac:dyDescent="0.25">
      <c r="A67" s="36"/>
      <c r="B67" s="17">
        <v>206900010109</v>
      </c>
      <c r="C67" s="19" t="s">
        <v>654</v>
      </c>
      <c r="D67" s="19" t="s">
        <v>655</v>
      </c>
    </row>
    <row r="68" spans="1:4" ht="63" x14ac:dyDescent="0.25">
      <c r="A68" s="36"/>
      <c r="B68" s="17">
        <v>206900010110</v>
      </c>
      <c r="C68" s="19" t="s">
        <v>656</v>
      </c>
      <c r="D68" s="19" t="s">
        <v>657</v>
      </c>
    </row>
    <row r="69" spans="1:4" ht="47.25" x14ac:dyDescent="0.25">
      <c r="A69" s="36"/>
      <c r="B69" s="17">
        <v>206900010111</v>
      </c>
      <c r="C69" s="19" t="s">
        <v>658</v>
      </c>
      <c r="D69" s="19" t="s">
        <v>659</v>
      </c>
    </row>
    <row r="70" spans="1:4" ht="47.25" x14ac:dyDescent="0.25">
      <c r="A70" s="36"/>
      <c r="B70" s="17">
        <v>206900010112</v>
      </c>
      <c r="C70" s="19" t="s">
        <v>660</v>
      </c>
      <c r="D70" s="19" t="s">
        <v>661</v>
      </c>
    </row>
    <row r="71" spans="1:4" ht="63" x14ac:dyDescent="0.25">
      <c r="A71" s="36"/>
      <c r="B71" s="17">
        <v>206900010113</v>
      </c>
      <c r="C71" s="19" t="s">
        <v>662</v>
      </c>
      <c r="D71" s="19" t="s">
        <v>663</v>
      </c>
    </row>
    <row r="72" spans="1:4" ht="47.25" x14ac:dyDescent="0.25">
      <c r="A72" s="36"/>
      <c r="B72" s="17">
        <v>206900010114</v>
      </c>
      <c r="C72" s="19" t="s">
        <v>664</v>
      </c>
      <c r="D72" s="19" t="s">
        <v>661</v>
      </c>
    </row>
    <row r="73" spans="1:4" ht="47.25" x14ac:dyDescent="0.25">
      <c r="A73" s="36"/>
      <c r="B73" s="17">
        <v>206900010115</v>
      </c>
      <c r="C73" s="19" t="s">
        <v>665</v>
      </c>
      <c r="D73" s="19" t="s">
        <v>666</v>
      </c>
    </row>
    <row r="74" spans="1:4" ht="47.25" x14ac:dyDescent="0.25">
      <c r="A74" s="36"/>
      <c r="B74" s="17">
        <v>206900010116</v>
      </c>
      <c r="C74" s="19" t="s">
        <v>667</v>
      </c>
      <c r="D74" s="19" t="s">
        <v>668</v>
      </c>
    </row>
    <row r="75" spans="1:4" ht="47.25" x14ac:dyDescent="0.25">
      <c r="A75" s="36"/>
      <c r="B75" s="17">
        <v>206900010117</v>
      </c>
      <c r="C75" s="19" t="s">
        <v>669</v>
      </c>
      <c r="D75" s="19" t="s">
        <v>670</v>
      </c>
    </row>
    <row r="76" spans="1:4" ht="47.25" x14ac:dyDescent="0.25">
      <c r="A76" s="36"/>
      <c r="B76" s="17">
        <v>206900010118</v>
      </c>
      <c r="C76" s="19" t="s">
        <v>671</v>
      </c>
      <c r="D76" s="19" t="s">
        <v>672</v>
      </c>
    </row>
    <row r="77" spans="1:4" ht="47.25" x14ac:dyDescent="0.25">
      <c r="A77" s="36"/>
      <c r="B77" s="17">
        <v>206900010119</v>
      </c>
      <c r="C77" s="19" t="s">
        <v>673</v>
      </c>
      <c r="D77" s="19" t="s">
        <v>674</v>
      </c>
    </row>
    <row r="78" spans="1:4" ht="63" x14ac:dyDescent="0.25">
      <c r="A78" s="36"/>
      <c r="B78" s="17">
        <v>206900010120</v>
      </c>
      <c r="C78" s="19" t="s">
        <v>675</v>
      </c>
      <c r="D78" s="19" t="s">
        <v>676</v>
      </c>
    </row>
    <row r="79" spans="1:4" ht="63" x14ac:dyDescent="0.25">
      <c r="A79" s="36"/>
      <c r="B79" s="17">
        <v>206900010177</v>
      </c>
      <c r="C79" s="19" t="s">
        <v>677</v>
      </c>
      <c r="D79" s="19" t="s">
        <v>678</v>
      </c>
    </row>
    <row r="80" spans="1:4" ht="63" x14ac:dyDescent="0.25">
      <c r="A80" s="36"/>
      <c r="B80" s="17">
        <v>206900010178</v>
      </c>
      <c r="C80" s="19" t="s">
        <v>679</v>
      </c>
      <c r="D80" s="19" t="s">
        <v>680</v>
      </c>
    </row>
    <row r="81" spans="1:4" ht="78.75" x14ac:dyDescent="0.25">
      <c r="A81" s="36"/>
      <c r="B81" s="17">
        <v>207142101101</v>
      </c>
      <c r="C81" s="19" t="s">
        <v>681</v>
      </c>
      <c r="D81" s="19" t="s">
        <v>682</v>
      </c>
    </row>
    <row r="82" spans="1:4" ht="78.75" x14ac:dyDescent="0.25">
      <c r="A82" s="36"/>
      <c r="B82" s="17">
        <v>207142102101</v>
      </c>
      <c r="C82" s="19" t="s">
        <v>683</v>
      </c>
      <c r="D82" s="19" t="s">
        <v>684</v>
      </c>
    </row>
    <row r="83" spans="1:4" ht="78.75" x14ac:dyDescent="0.25">
      <c r="A83" s="36"/>
      <c r="B83" s="17">
        <v>207142103101</v>
      </c>
      <c r="C83" s="19" t="s">
        <v>685</v>
      </c>
      <c r="D83" s="19" t="s">
        <v>686</v>
      </c>
    </row>
    <row r="84" spans="1:4" ht="78.75" x14ac:dyDescent="0.25">
      <c r="A84" s="36"/>
      <c r="B84" s="17">
        <v>207142104101</v>
      </c>
      <c r="C84" s="19" t="s">
        <v>687</v>
      </c>
      <c r="D84" s="19" t="s">
        <v>688</v>
      </c>
    </row>
    <row r="85" spans="1:4" ht="63" x14ac:dyDescent="0.25">
      <c r="A85" s="36"/>
      <c r="B85" s="17">
        <v>207142200101</v>
      </c>
      <c r="C85" s="19" t="s">
        <v>689</v>
      </c>
      <c r="D85" s="19" t="s">
        <v>690</v>
      </c>
    </row>
    <row r="86" spans="1:4" ht="63" x14ac:dyDescent="0.25">
      <c r="A86" s="36"/>
      <c r="B86" s="17">
        <v>207142901101</v>
      </c>
      <c r="C86" s="19" t="s">
        <v>691</v>
      </c>
      <c r="D86" s="19" t="s">
        <v>692</v>
      </c>
    </row>
    <row r="87" spans="1:4" ht="63" x14ac:dyDescent="0.25">
      <c r="A87" s="36"/>
      <c r="B87" s="17">
        <v>207450000118</v>
      </c>
      <c r="C87" s="19" t="s">
        <v>693</v>
      </c>
      <c r="D87" s="19" t="s">
        <v>694</v>
      </c>
    </row>
    <row r="88" spans="1:4" ht="63" x14ac:dyDescent="0.25">
      <c r="A88" s="36"/>
      <c r="B88" s="17">
        <v>207450000119</v>
      </c>
      <c r="C88" s="19" t="s">
        <v>695</v>
      </c>
      <c r="D88" s="19" t="s">
        <v>696</v>
      </c>
    </row>
    <row r="89" spans="1:4" ht="63" x14ac:dyDescent="0.25">
      <c r="A89" s="36"/>
      <c r="B89" s="17">
        <v>207550000118</v>
      </c>
      <c r="C89" s="19" t="s">
        <v>697</v>
      </c>
      <c r="D89" s="19" t="s">
        <v>698</v>
      </c>
    </row>
    <row r="90" spans="1:4" ht="63" x14ac:dyDescent="0.25">
      <c r="A90" s="36"/>
      <c r="B90" s="17">
        <v>404100010101</v>
      </c>
      <c r="C90" s="19" t="s">
        <v>699</v>
      </c>
      <c r="D90" s="19" t="s">
        <v>700</v>
      </c>
    </row>
    <row r="91" spans="1:4" ht="78.75" x14ac:dyDescent="0.25">
      <c r="A91" s="36"/>
      <c r="B91" s="17">
        <v>404100010102</v>
      </c>
      <c r="C91" s="19" t="s">
        <v>701</v>
      </c>
      <c r="D91" s="19" t="s">
        <v>702</v>
      </c>
    </row>
    <row r="92" spans="1:4" ht="63" x14ac:dyDescent="0.25">
      <c r="A92" s="36"/>
      <c r="B92" s="17">
        <v>404100090106</v>
      </c>
      <c r="C92" s="19" t="s">
        <v>699</v>
      </c>
      <c r="D92" s="19" t="s">
        <v>700</v>
      </c>
    </row>
    <row r="93" spans="1:4" ht="78.75" x14ac:dyDescent="0.25">
      <c r="A93" s="36"/>
      <c r="B93" s="17">
        <v>404100090107</v>
      </c>
      <c r="C93" s="19" t="s">
        <v>701</v>
      </c>
      <c r="D93" s="19" t="s">
        <v>702</v>
      </c>
    </row>
    <row r="94" spans="1:4" ht="63" x14ac:dyDescent="0.25">
      <c r="A94" s="36"/>
      <c r="B94" s="17">
        <v>504002100103</v>
      </c>
      <c r="C94" s="19" t="s">
        <v>703</v>
      </c>
      <c r="D94" s="19" t="s">
        <v>704</v>
      </c>
    </row>
    <row r="95" spans="1:4" ht="94.5" x14ac:dyDescent="0.25">
      <c r="A95" s="36"/>
      <c r="B95" s="17">
        <v>504002990159</v>
      </c>
      <c r="C95" s="19" t="s">
        <v>705</v>
      </c>
      <c r="D95" s="19" t="s">
        <v>706</v>
      </c>
    </row>
    <row r="96" spans="1:4" ht="94.5" x14ac:dyDescent="0.25">
      <c r="A96" s="36"/>
      <c r="B96" s="17">
        <v>504002990160</v>
      </c>
      <c r="C96" s="19" t="s">
        <v>707</v>
      </c>
      <c r="D96" s="19" t="s">
        <v>708</v>
      </c>
    </row>
    <row r="97" spans="1:4" ht="78.75" x14ac:dyDescent="0.25">
      <c r="A97" s="36"/>
      <c r="B97" s="17">
        <v>506901190101</v>
      </c>
      <c r="C97" s="19" t="s">
        <v>709</v>
      </c>
      <c r="D97" s="19" t="s">
        <v>710</v>
      </c>
    </row>
    <row r="98" spans="1:4" ht="78.75" x14ac:dyDescent="0.25">
      <c r="A98" s="36"/>
      <c r="B98" s="17">
        <v>506901190102</v>
      </c>
      <c r="C98" s="19" t="s">
        <v>711</v>
      </c>
      <c r="D98" s="19" t="s">
        <v>712</v>
      </c>
    </row>
    <row r="99" spans="1:4" ht="78.75" x14ac:dyDescent="0.25">
      <c r="A99" s="36"/>
      <c r="B99" s="17">
        <v>506901190103</v>
      </c>
      <c r="C99" s="19" t="s">
        <v>713</v>
      </c>
      <c r="D99" s="19" t="s">
        <v>714</v>
      </c>
    </row>
    <row r="100" spans="1:4" ht="31.5" x14ac:dyDescent="0.25">
      <c r="A100" s="36"/>
      <c r="B100" s="17">
        <v>506901990101</v>
      </c>
      <c r="C100" s="19" t="s">
        <v>715</v>
      </c>
      <c r="D100" s="19" t="s">
        <v>716</v>
      </c>
    </row>
    <row r="101" spans="1:4" ht="31.5" x14ac:dyDescent="0.25">
      <c r="A101" s="36"/>
      <c r="B101" s="17">
        <v>506901990102</v>
      </c>
      <c r="C101" s="19" t="s">
        <v>717</v>
      </c>
      <c r="D101" s="18" t="s">
        <v>4881</v>
      </c>
    </row>
    <row r="102" spans="1:4" ht="31.5" x14ac:dyDescent="0.25">
      <c r="A102" s="36"/>
      <c r="B102" s="17">
        <v>506901990103</v>
      </c>
      <c r="C102" s="19" t="s">
        <v>718</v>
      </c>
      <c r="D102" s="19" t="s">
        <v>719</v>
      </c>
    </row>
    <row r="103" spans="1:4" ht="47.25" x14ac:dyDescent="0.25">
      <c r="A103" s="36"/>
      <c r="B103" s="17">
        <v>506901990104</v>
      </c>
      <c r="C103" s="19" t="s">
        <v>720</v>
      </c>
      <c r="D103" s="19" t="s">
        <v>721</v>
      </c>
    </row>
    <row r="104" spans="1:4" ht="47.25" x14ac:dyDescent="0.25">
      <c r="A104" s="36"/>
      <c r="B104" s="17">
        <v>506901990105</v>
      </c>
      <c r="C104" s="19" t="s">
        <v>722</v>
      </c>
      <c r="D104" s="19" t="s">
        <v>723</v>
      </c>
    </row>
    <row r="105" spans="1:4" ht="31.5" x14ac:dyDescent="0.25">
      <c r="A105" s="36"/>
      <c r="B105" s="17">
        <v>506901990106</v>
      </c>
      <c r="C105" s="19" t="s">
        <v>724</v>
      </c>
      <c r="D105" s="18" t="s">
        <v>4880</v>
      </c>
    </row>
    <row r="106" spans="1:4" ht="63" x14ac:dyDescent="0.25">
      <c r="A106" s="36"/>
      <c r="B106" s="17">
        <v>506901990107</v>
      </c>
      <c r="C106" s="19" t="s">
        <v>725</v>
      </c>
      <c r="D106" s="19" t="s">
        <v>726</v>
      </c>
    </row>
    <row r="107" spans="1:4" ht="31.5" x14ac:dyDescent="0.25">
      <c r="A107" s="36"/>
      <c r="B107" s="17">
        <v>506901990108</v>
      </c>
      <c r="C107" s="19" t="s">
        <v>727</v>
      </c>
      <c r="D107" s="19" t="s">
        <v>728</v>
      </c>
    </row>
    <row r="108" spans="1:4" ht="47.25" x14ac:dyDescent="0.25">
      <c r="A108" s="36"/>
      <c r="B108" s="17">
        <v>508001010101</v>
      </c>
      <c r="C108" s="19" t="s">
        <v>729</v>
      </c>
      <c r="D108" s="18" t="s">
        <v>4882</v>
      </c>
    </row>
    <row r="109" spans="1:4" ht="47.25" x14ac:dyDescent="0.25">
      <c r="A109" s="36"/>
      <c r="B109" s="17">
        <v>508001010999</v>
      </c>
      <c r="C109" s="19" t="s">
        <v>730</v>
      </c>
      <c r="D109" s="18" t="s">
        <v>4883</v>
      </c>
    </row>
    <row r="110" spans="1:4" ht="47.25" x14ac:dyDescent="0.25">
      <c r="A110" s="36"/>
      <c r="B110" s="17">
        <v>508001090108</v>
      </c>
      <c r="C110" s="19" t="s">
        <v>731</v>
      </c>
      <c r="D110" s="18" t="s">
        <v>4884</v>
      </c>
    </row>
    <row r="111" spans="1:4" ht="47.25" x14ac:dyDescent="0.25">
      <c r="A111" s="36"/>
      <c r="B111" s="17">
        <v>511999090137</v>
      </c>
      <c r="C111" s="19" t="s">
        <v>732</v>
      </c>
      <c r="D111" s="18" t="s">
        <v>4885</v>
      </c>
    </row>
    <row r="112" spans="1:4" ht="47.25" x14ac:dyDescent="0.25">
      <c r="A112" s="36"/>
      <c r="B112" s="17">
        <v>2301101100101</v>
      </c>
      <c r="C112" s="19" t="s">
        <v>733</v>
      </c>
      <c r="D112" s="18" t="s">
        <v>4886</v>
      </c>
    </row>
    <row r="113" spans="1:4" ht="31.5" x14ac:dyDescent="0.25">
      <c r="A113" s="36"/>
      <c r="B113" s="17">
        <v>2301101100102</v>
      </c>
      <c r="C113" s="19" t="s">
        <v>734</v>
      </c>
      <c r="D113" s="18" t="s">
        <v>4887</v>
      </c>
    </row>
    <row r="114" spans="1:4" ht="31.5" x14ac:dyDescent="0.25">
      <c r="A114" s="36"/>
      <c r="B114" s="17">
        <v>2301101100103</v>
      </c>
      <c r="C114" s="19" t="s">
        <v>735</v>
      </c>
      <c r="D114" s="18" t="s">
        <v>4889</v>
      </c>
    </row>
    <row r="115" spans="1:4" ht="47.25" x14ac:dyDescent="0.25">
      <c r="A115" s="36"/>
      <c r="B115" s="17">
        <v>2301101100104</v>
      </c>
      <c r="C115" s="19" t="s">
        <v>736</v>
      </c>
      <c r="D115" s="19" t="s">
        <v>737</v>
      </c>
    </row>
    <row r="116" spans="1:4" ht="31.5" x14ac:dyDescent="0.25">
      <c r="A116" s="36"/>
      <c r="B116" s="17">
        <v>2301101100105</v>
      </c>
      <c r="C116" s="19" t="s">
        <v>738</v>
      </c>
      <c r="D116" s="18" t="s">
        <v>4888</v>
      </c>
    </row>
    <row r="117" spans="1:4" ht="63" x14ac:dyDescent="0.25">
      <c r="A117" s="36"/>
      <c r="B117" s="17">
        <v>2301101100106</v>
      </c>
      <c r="C117" s="19" t="s">
        <v>739</v>
      </c>
      <c r="D117" s="19" t="s">
        <v>740</v>
      </c>
    </row>
    <row r="118" spans="1:4" ht="47.25" x14ac:dyDescent="0.25">
      <c r="A118" s="36"/>
      <c r="B118" s="17">
        <v>2301101100107</v>
      </c>
      <c r="C118" s="19" t="s">
        <v>741</v>
      </c>
      <c r="D118" s="18" t="s">
        <v>4890</v>
      </c>
    </row>
    <row r="119" spans="1:4" ht="47.25" x14ac:dyDescent="0.25">
      <c r="A119" s="36"/>
      <c r="B119" s="17">
        <v>2301101100108</v>
      </c>
      <c r="C119" s="19" t="s">
        <v>742</v>
      </c>
      <c r="D119" s="18" t="s">
        <v>4891</v>
      </c>
    </row>
    <row r="120" spans="1:4" ht="47.25" x14ac:dyDescent="0.25">
      <c r="A120" s="36"/>
      <c r="B120" s="17">
        <v>2301101100109</v>
      </c>
      <c r="C120" s="19" t="s">
        <v>743</v>
      </c>
      <c r="D120" s="18" t="s">
        <v>4892</v>
      </c>
    </row>
    <row r="121" spans="1:4" ht="62.25" customHeight="1" x14ac:dyDescent="0.25">
      <c r="A121" s="36"/>
      <c r="B121" s="17">
        <v>2301101900101</v>
      </c>
      <c r="C121" s="19" t="s">
        <v>744</v>
      </c>
      <c r="D121" s="18" t="s">
        <v>4893</v>
      </c>
    </row>
    <row r="122" spans="1:4" ht="31.5" x14ac:dyDescent="0.25">
      <c r="A122" s="36"/>
      <c r="B122" s="17">
        <v>2301101900102</v>
      </c>
      <c r="C122" s="19" t="s">
        <v>745</v>
      </c>
      <c r="D122" s="18" t="s">
        <v>4906</v>
      </c>
    </row>
    <row r="123" spans="1:4" ht="31.5" x14ac:dyDescent="0.25">
      <c r="A123" s="36"/>
      <c r="B123" s="17">
        <v>2301101900103</v>
      </c>
      <c r="C123" s="19" t="s">
        <v>746</v>
      </c>
      <c r="D123" s="18" t="s">
        <v>4894</v>
      </c>
    </row>
    <row r="124" spans="1:4" ht="31.5" x14ac:dyDescent="0.25">
      <c r="A124" s="36"/>
      <c r="B124" s="17">
        <v>2301101900104</v>
      </c>
      <c r="C124" s="19" t="s">
        <v>747</v>
      </c>
      <c r="D124" s="19" t="s">
        <v>4895</v>
      </c>
    </row>
    <row r="125" spans="1:4" ht="31.5" x14ac:dyDescent="0.25">
      <c r="A125" s="36"/>
      <c r="B125" s="17">
        <v>2301101900105</v>
      </c>
      <c r="C125" s="19" t="s">
        <v>748</v>
      </c>
      <c r="D125" s="19" t="s">
        <v>4896</v>
      </c>
    </row>
    <row r="126" spans="1:4" ht="31.5" x14ac:dyDescent="0.25">
      <c r="A126" s="36"/>
      <c r="B126" s="17">
        <v>2301101900106</v>
      </c>
      <c r="C126" s="19" t="s">
        <v>749</v>
      </c>
      <c r="D126" s="19" t="s">
        <v>4897</v>
      </c>
    </row>
    <row r="127" spans="1:4" ht="31.5" x14ac:dyDescent="0.25">
      <c r="A127" s="36"/>
      <c r="B127" s="17">
        <v>2301101900107</v>
      </c>
      <c r="C127" s="19" t="s">
        <v>750</v>
      </c>
      <c r="D127" s="19" t="s">
        <v>4898</v>
      </c>
    </row>
    <row r="128" spans="1:4" ht="47.25" x14ac:dyDescent="0.25">
      <c r="A128" s="36"/>
      <c r="B128" s="17">
        <v>2301101900108</v>
      </c>
      <c r="C128" s="19" t="s">
        <v>751</v>
      </c>
      <c r="D128" s="19" t="s">
        <v>4899</v>
      </c>
    </row>
    <row r="129" spans="1:4" ht="47.25" x14ac:dyDescent="0.25">
      <c r="A129" s="36"/>
      <c r="B129" s="17">
        <v>2301101900109</v>
      </c>
      <c r="C129" s="19" t="s">
        <v>752</v>
      </c>
      <c r="D129" s="19" t="s">
        <v>4900</v>
      </c>
    </row>
    <row r="130" spans="1:4" ht="31.5" x14ac:dyDescent="0.25">
      <c r="A130" s="36"/>
      <c r="B130" s="17">
        <v>2301101900110</v>
      </c>
      <c r="C130" s="19" t="s">
        <v>753</v>
      </c>
      <c r="D130" s="19" t="s">
        <v>4901</v>
      </c>
    </row>
    <row r="131" spans="1:4" ht="31.5" x14ac:dyDescent="0.25">
      <c r="A131" s="36"/>
      <c r="B131" s="17">
        <v>2301101900111</v>
      </c>
      <c r="C131" s="19" t="s">
        <v>754</v>
      </c>
      <c r="D131" s="19" t="s">
        <v>4902</v>
      </c>
    </row>
    <row r="132" spans="1:4" ht="47.25" x14ac:dyDescent="0.25">
      <c r="A132" s="36"/>
      <c r="B132" s="17">
        <v>2301101900112</v>
      </c>
      <c r="C132" s="19" t="s">
        <v>755</v>
      </c>
      <c r="D132" s="19" t="s">
        <v>4903</v>
      </c>
    </row>
    <row r="133" spans="1:4" ht="52.5" customHeight="1" x14ac:dyDescent="0.25">
      <c r="A133" s="36"/>
      <c r="B133" s="17">
        <v>2301101900113</v>
      </c>
      <c r="C133" s="19" t="s">
        <v>756</v>
      </c>
      <c r="D133" s="19" t="s">
        <v>4904</v>
      </c>
    </row>
    <row r="134" spans="1:4" ht="31.5" x14ac:dyDescent="0.25">
      <c r="A134" s="36"/>
      <c r="B134" s="17">
        <v>2301101900114</v>
      </c>
      <c r="C134" s="19" t="s">
        <v>757</v>
      </c>
      <c r="D134" s="19" t="s">
        <v>4905</v>
      </c>
    </row>
    <row r="135" spans="1:4" ht="31.5" x14ac:dyDescent="0.25">
      <c r="A135" s="36"/>
      <c r="B135" s="17">
        <v>2301109000999</v>
      </c>
      <c r="C135" s="19" t="s">
        <v>758</v>
      </c>
      <c r="D135" s="19" t="s">
        <v>759</v>
      </c>
    </row>
    <row r="136" spans="1:4" ht="31.5" x14ac:dyDescent="0.25">
      <c r="A136" s="36"/>
      <c r="B136" s="17">
        <v>2301201000101</v>
      </c>
      <c r="C136" s="19" t="s">
        <v>760</v>
      </c>
      <c r="D136" s="18" t="s">
        <v>4907</v>
      </c>
    </row>
    <row r="137" spans="1:4" ht="31.5" x14ac:dyDescent="0.25">
      <c r="A137" s="36"/>
      <c r="B137" s="17">
        <v>2301201000102</v>
      </c>
      <c r="C137" s="19" t="s">
        <v>761</v>
      </c>
      <c r="D137" s="18" t="s">
        <v>4908</v>
      </c>
    </row>
    <row r="138" spans="1:4" ht="31.5" x14ac:dyDescent="0.25">
      <c r="A138" s="36"/>
      <c r="B138" s="17">
        <v>2301209000102</v>
      </c>
      <c r="C138" s="19" t="s">
        <v>762</v>
      </c>
      <c r="D138" s="19" t="s">
        <v>763</v>
      </c>
    </row>
    <row r="139" spans="1:4" ht="31.5" x14ac:dyDescent="0.25">
      <c r="A139" s="36"/>
      <c r="B139" s="17">
        <v>2309909000101</v>
      </c>
      <c r="C139" s="19" t="s">
        <v>764</v>
      </c>
      <c r="D139" s="18" t="s">
        <v>4909</v>
      </c>
    </row>
    <row r="140" spans="1:4" ht="31.5" x14ac:dyDescent="0.25">
      <c r="A140" s="36"/>
      <c r="B140" s="17">
        <v>2309909000102</v>
      </c>
      <c r="C140" s="19" t="s">
        <v>765</v>
      </c>
      <c r="D140" s="19" t="s">
        <v>766</v>
      </c>
    </row>
    <row r="141" spans="1:4" ht="31.5" x14ac:dyDescent="0.25">
      <c r="A141" s="36"/>
      <c r="B141" s="17">
        <v>2309909000109</v>
      </c>
      <c r="C141" s="19" t="s">
        <v>767</v>
      </c>
      <c r="D141" s="18" t="s">
        <v>4910</v>
      </c>
    </row>
    <row r="142" spans="1:4" ht="47.25" x14ac:dyDescent="0.25">
      <c r="A142" s="36"/>
      <c r="B142" s="17">
        <v>3002120099101</v>
      </c>
      <c r="C142" s="19" t="s">
        <v>768</v>
      </c>
      <c r="D142" s="50" t="s">
        <v>4911</v>
      </c>
    </row>
    <row r="143" spans="1:4" ht="47.25" x14ac:dyDescent="0.25">
      <c r="A143" s="36"/>
      <c r="B143" s="17">
        <v>3002120099102</v>
      </c>
      <c r="C143" s="19" t="s">
        <v>769</v>
      </c>
      <c r="D143" s="18" t="s">
        <v>4914</v>
      </c>
    </row>
    <row r="144" spans="1:4" ht="47.25" x14ac:dyDescent="0.25">
      <c r="A144" s="36"/>
      <c r="B144" s="17">
        <v>3002120099103</v>
      </c>
      <c r="C144" s="19" t="s">
        <v>770</v>
      </c>
      <c r="D144" s="18" t="s">
        <v>4912</v>
      </c>
    </row>
    <row r="145" spans="1:4" ht="47.25" x14ac:dyDescent="0.25">
      <c r="A145" s="36"/>
      <c r="B145" s="17">
        <v>3002120099104</v>
      </c>
      <c r="C145" s="19" t="s">
        <v>771</v>
      </c>
      <c r="D145" s="18" t="s">
        <v>4913</v>
      </c>
    </row>
    <row r="146" spans="1:4" ht="47.25" x14ac:dyDescent="0.25">
      <c r="A146" s="36"/>
      <c r="B146" s="17">
        <v>3002120099105</v>
      </c>
      <c r="C146" s="19" t="s">
        <v>772</v>
      </c>
      <c r="D146" s="18" t="s">
        <v>4915</v>
      </c>
    </row>
    <row r="147" spans="1:4" ht="47.25" x14ac:dyDescent="0.25">
      <c r="A147" s="36"/>
      <c r="B147" s="17">
        <v>3002120099106</v>
      </c>
      <c r="C147" s="19" t="s">
        <v>773</v>
      </c>
      <c r="D147" s="18" t="s">
        <v>4916</v>
      </c>
    </row>
    <row r="148" spans="1:4" ht="47.25" x14ac:dyDescent="0.25">
      <c r="A148" s="36"/>
      <c r="B148" s="17">
        <v>3002120099107</v>
      </c>
      <c r="C148" s="19" t="s">
        <v>774</v>
      </c>
      <c r="D148" s="18" t="s">
        <v>4917</v>
      </c>
    </row>
    <row r="149" spans="1:4" ht="47.25" x14ac:dyDescent="0.25">
      <c r="A149" s="36"/>
      <c r="B149" s="17">
        <v>3002120099108</v>
      </c>
      <c r="C149" s="19" t="s">
        <v>775</v>
      </c>
      <c r="D149" s="18" t="s">
        <v>4918</v>
      </c>
    </row>
    <row r="150" spans="1:4" ht="47.25" x14ac:dyDescent="0.25">
      <c r="A150" s="36"/>
      <c r="B150" s="17">
        <v>3504009000120</v>
      </c>
      <c r="C150" s="19" t="s">
        <v>776</v>
      </c>
      <c r="D150" s="19" t="s">
        <v>777</v>
      </c>
    </row>
    <row r="151" spans="1:4" ht="47.25" x14ac:dyDescent="0.25">
      <c r="A151" s="36"/>
      <c r="B151" s="17">
        <v>302420000101</v>
      </c>
      <c r="C151" s="19" t="s">
        <v>778</v>
      </c>
      <c r="D151" s="18" t="s">
        <v>4919</v>
      </c>
    </row>
    <row r="152" spans="1:4" ht="63" x14ac:dyDescent="0.25">
      <c r="A152" s="36"/>
      <c r="B152" s="17">
        <v>302430000101</v>
      </c>
      <c r="C152" s="19" t="s">
        <v>779</v>
      </c>
      <c r="D152" s="18" t="s">
        <v>4920</v>
      </c>
    </row>
    <row r="153" spans="1:4" ht="47.25" x14ac:dyDescent="0.25">
      <c r="A153" s="36"/>
      <c r="B153" s="17">
        <v>302440000101</v>
      </c>
      <c r="C153" s="19" t="s">
        <v>780</v>
      </c>
      <c r="D153" s="18" t="s">
        <v>4921</v>
      </c>
    </row>
    <row r="154" spans="1:4" ht="63" x14ac:dyDescent="0.25">
      <c r="A154" s="36"/>
      <c r="B154" s="17">
        <v>302450000101</v>
      </c>
      <c r="C154" s="19" t="s">
        <v>781</v>
      </c>
      <c r="D154" s="18" t="s">
        <v>4922</v>
      </c>
    </row>
    <row r="155" spans="1:4" ht="47.25" x14ac:dyDescent="0.25">
      <c r="A155" s="36"/>
      <c r="B155" s="17">
        <v>302460000101</v>
      </c>
      <c r="C155" s="19" t="s">
        <v>782</v>
      </c>
      <c r="D155" s="18" t="s">
        <v>4923</v>
      </c>
    </row>
    <row r="156" spans="1:4" ht="47.25" x14ac:dyDescent="0.25">
      <c r="A156" s="36"/>
      <c r="B156" s="17">
        <v>302540000101</v>
      </c>
      <c r="C156" s="19" t="s">
        <v>783</v>
      </c>
      <c r="D156" s="18" t="s">
        <v>4924</v>
      </c>
    </row>
    <row r="157" spans="1:4" ht="47.25" x14ac:dyDescent="0.25">
      <c r="A157" s="36"/>
      <c r="B157" s="17">
        <v>302550000101</v>
      </c>
      <c r="C157" s="19" t="s">
        <v>784</v>
      </c>
      <c r="D157" s="18" t="s">
        <v>4925</v>
      </c>
    </row>
    <row r="158" spans="1:4" ht="47.25" x14ac:dyDescent="0.25">
      <c r="A158" s="36"/>
      <c r="B158" s="17">
        <v>302560000101</v>
      </c>
      <c r="C158" s="19" t="s">
        <v>785</v>
      </c>
      <c r="D158" s="18" t="s">
        <v>4926</v>
      </c>
    </row>
    <row r="159" spans="1:4" ht="78.75" x14ac:dyDescent="0.25">
      <c r="A159" s="36"/>
      <c r="B159" s="17">
        <v>302590000101</v>
      </c>
      <c r="C159" s="19" t="s">
        <v>786</v>
      </c>
      <c r="D159" s="19" t="s">
        <v>787</v>
      </c>
    </row>
    <row r="160" spans="1:4" ht="63" x14ac:dyDescent="0.25">
      <c r="A160" s="36"/>
      <c r="B160" s="17">
        <v>302720000101</v>
      </c>
      <c r="C160" s="19" t="s">
        <v>788</v>
      </c>
      <c r="D160" s="18" t="s">
        <v>4927</v>
      </c>
    </row>
    <row r="161" spans="1:4" ht="78.75" x14ac:dyDescent="0.25">
      <c r="A161" s="36"/>
      <c r="B161" s="17">
        <v>302730000101</v>
      </c>
      <c r="C161" s="19" t="s">
        <v>789</v>
      </c>
      <c r="D161" s="18" t="s">
        <v>4928</v>
      </c>
    </row>
    <row r="162" spans="1:4" ht="47.25" x14ac:dyDescent="0.25">
      <c r="A162" s="36"/>
      <c r="B162" s="17">
        <v>302820000101</v>
      </c>
      <c r="C162" s="19" t="s">
        <v>790</v>
      </c>
      <c r="D162" s="18" t="s">
        <v>4929</v>
      </c>
    </row>
    <row r="163" spans="1:4" ht="47.25" x14ac:dyDescent="0.25">
      <c r="A163" s="36"/>
      <c r="B163" s="17">
        <v>302850000101</v>
      </c>
      <c r="C163" s="19" t="s">
        <v>791</v>
      </c>
      <c r="D163" s="18" t="s">
        <v>4930</v>
      </c>
    </row>
    <row r="164" spans="1:4" ht="31.5" x14ac:dyDescent="0.25">
      <c r="A164" s="36"/>
      <c r="B164" s="17">
        <v>302899090101</v>
      </c>
      <c r="C164" s="19" t="s">
        <v>792</v>
      </c>
      <c r="D164" s="18" t="s">
        <v>4931</v>
      </c>
    </row>
    <row r="165" spans="1:4" ht="78.75" x14ac:dyDescent="0.25">
      <c r="A165" s="36"/>
      <c r="B165" s="17">
        <v>302899090102</v>
      </c>
      <c r="C165" s="19" t="s">
        <v>793</v>
      </c>
      <c r="D165" s="19" t="s">
        <v>794</v>
      </c>
    </row>
    <row r="166" spans="1:4" ht="47.25" x14ac:dyDescent="0.25">
      <c r="A166" s="36"/>
      <c r="B166" s="17">
        <v>303240000101</v>
      </c>
      <c r="C166" s="19" t="s">
        <v>795</v>
      </c>
      <c r="D166" s="18" t="s">
        <v>4932</v>
      </c>
    </row>
    <row r="167" spans="1:4" ht="78.75" x14ac:dyDescent="0.25">
      <c r="A167" s="36"/>
      <c r="B167" s="17">
        <v>303250000101</v>
      </c>
      <c r="C167" s="19" t="s">
        <v>796</v>
      </c>
      <c r="D167" s="18" t="s">
        <v>4933</v>
      </c>
    </row>
    <row r="168" spans="1:4" ht="47.25" x14ac:dyDescent="0.25">
      <c r="A168" s="36"/>
      <c r="B168" s="17">
        <v>303530000101</v>
      </c>
      <c r="C168" s="19" t="s">
        <v>797</v>
      </c>
      <c r="D168" s="18" t="s">
        <v>4934</v>
      </c>
    </row>
    <row r="169" spans="1:4" ht="47.25" x14ac:dyDescent="0.25">
      <c r="A169" s="36"/>
      <c r="B169" s="17">
        <v>303540000101</v>
      </c>
      <c r="C169" s="19" t="s">
        <v>798</v>
      </c>
      <c r="D169" s="18" t="s">
        <v>4935</v>
      </c>
    </row>
    <row r="170" spans="1:4" ht="63" x14ac:dyDescent="0.25">
      <c r="A170" s="36"/>
      <c r="B170" s="17">
        <v>303550000101</v>
      </c>
      <c r="C170" s="19" t="s">
        <v>799</v>
      </c>
      <c r="D170" s="18" t="s">
        <v>4936</v>
      </c>
    </row>
    <row r="171" spans="1:4" ht="47.25" x14ac:dyDescent="0.25">
      <c r="A171" s="36"/>
      <c r="B171" s="17">
        <v>303560000101</v>
      </c>
      <c r="C171" s="19" t="s">
        <v>800</v>
      </c>
      <c r="D171" s="18" t="s">
        <v>4937</v>
      </c>
    </row>
    <row r="172" spans="1:4" ht="47.25" x14ac:dyDescent="0.25">
      <c r="A172" s="36"/>
      <c r="B172" s="17">
        <v>303670000101</v>
      </c>
      <c r="C172" s="19" t="s">
        <v>801</v>
      </c>
      <c r="D172" s="18" t="s">
        <v>4938</v>
      </c>
    </row>
    <row r="173" spans="1:4" ht="47.25" x14ac:dyDescent="0.25">
      <c r="A173" s="36"/>
      <c r="B173" s="17">
        <v>303680000101</v>
      </c>
      <c r="C173" s="19" t="s">
        <v>802</v>
      </c>
      <c r="D173" s="18" t="s">
        <v>4939</v>
      </c>
    </row>
    <row r="174" spans="1:4" ht="78.75" x14ac:dyDescent="0.25">
      <c r="A174" s="36"/>
      <c r="B174" s="17">
        <v>303690000101</v>
      </c>
      <c r="C174" s="19" t="s">
        <v>803</v>
      </c>
      <c r="D174" s="18" t="s">
        <v>4940</v>
      </c>
    </row>
    <row r="175" spans="1:4" ht="47.25" x14ac:dyDescent="0.25">
      <c r="A175" s="36"/>
      <c r="B175" s="17">
        <v>303820000101</v>
      </c>
      <c r="C175" s="19" t="s">
        <v>804</v>
      </c>
      <c r="D175" s="18" t="s">
        <v>4941</v>
      </c>
    </row>
    <row r="176" spans="1:4" ht="31.5" x14ac:dyDescent="0.25">
      <c r="A176" s="36"/>
      <c r="B176" s="17">
        <v>303899090101</v>
      </c>
      <c r="C176" s="19" t="s">
        <v>805</v>
      </c>
      <c r="D176" s="18" t="s">
        <v>4942</v>
      </c>
    </row>
    <row r="177" spans="1:4" ht="47.25" x14ac:dyDescent="0.25">
      <c r="A177" s="36"/>
      <c r="B177" s="17">
        <v>303899090102</v>
      </c>
      <c r="C177" s="19" t="s">
        <v>806</v>
      </c>
      <c r="D177" s="18" t="s">
        <v>4943</v>
      </c>
    </row>
    <row r="178" spans="1:4" ht="31.5" x14ac:dyDescent="0.25">
      <c r="A178" s="36"/>
      <c r="B178" s="17">
        <v>306141000101</v>
      </c>
      <c r="C178" s="19" t="s">
        <v>807</v>
      </c>
      <c r="D178" s="18" t="s">
        <v>4945</v>
      </c>
    </row>
    <row r="179" spans="1:4" ht="31.5" x14ac:dyDescent="0.25">
      <c r="A179" s="36"/>
      <c r="B179" s="17">
        <v>306149090101</v>
      </c>
      <c r="C179" s="19" t="s">
        <v>808</v>
      </c>
      <c r="D179" s="18" t="s">
        <v>4944</v>
      </c>
    </row>
    <row r="180" spans="1:4" ht="31.5" x14ac:dyDescent="0.25">
      <c r="A180" s="36"/>
      <c r="B180" s="17">
        <v>306149090102</v>
      </c>
      <c r="C180" s="19" t="s">
        <v>809</v>
      </c>
      <c r="D180" s="18" t="s">
        <v>4946</v>
      </c>
    </row>
    <row r="181" spans="1:4" ht="31.5" x14ac:dyDescent="0.25">
      <c r="A181" s="36"/>
      <c r="B181" s="17">
        <v>306149090103</v>
      </c>
      <c r="C181" s="19" t="s">
        <v>810</v>
      </c>
      <c r="D181" s="19" t="s">
        <v>811</v>
      </c>
    </row>
    <row r="182" spans="1:4" ht="31.5" x14ac:dyDescent="0.25">
      <c r="A182" s="36"/>
      <c r="B182" s="17">
        <v>306339100104</v>
      </c>
      <c r="C182" s="19" t="s">
        <v>812</v>
      </c>
      <c r="D182" s="19" t="s">
        <v>813</v>
      </c>
    </row>
    <row r="183" spans="1:4" ht="31.5" x14ac:dyDescent="0.25">
      <c r="A183" s="36"/>
      <c r="B183" s="17">
        <v>306339200102</v>
      </c>
      <c r="C183" s="19" t="s">
        <v>814</v>
      </c>
      <c r="D183" s="19" t="s">
        <v>815</v>
      </c>
    </row>
    <row r="184" spans="1:4" ht="31.5" x14ac:dyDescent="0.25">
      <c r="A184" s="36"/>
      <c r="B184" s="17">
        <v>306339990103</v>
      </c>
      <c r="C184" s="19" t="s">
        <v>816</v>
      </c>
      <c r="D184" s="19" t="s">
        <v>817</v>
      </c>
    </row>
    <row r="185" spans="1:4" ht="31.5" x14ac:dyDescent="0.25">
      <c r="A185" s="36"/>
      <c r="B185" s="17">
        <v>306339990104</v>
      </c>
      <c r="C185" s="19" t="s">
        <v>818</v>
      </c>
      <c r="D185" s="19" t="s">
        <v>819</v>
      </c>
    </row>
    <row r="186" spans="1:4" ht="31.5" x14ac:dyDescent="0.25">
      <c r="A186" s="36"/>
      <c r="B186" s="17">
        <v>306339990105</v>
      </c>
      <c r="C186" s="19" t="s">
        <v>820</v>
      </c>
      <c r="D186" s="19" t="s">
        <v>821</v>
      </c>
    </row>
    <row r="187" spans="1:4" ht="47.25" x14ac:dyDescent="0.25">
      <c r="A187" s="36"/>
      <c r="B187" s="17">
        <v>306359010103</v>
      </c>
      <c r="C187" s="19" t="s">
        <v>822</v>
      </c>
      <c r="D187" s="19" t="s">
        <v>823</v>
      </c>
    </row>
    <row r="188" spans="1:4" ht="47.25" x14ac:dyDescent="0.25">
      <c r="A188" s="36"/>
      <c r="B188" s="17">
        <v>306359010104</v>
      </c>
      <c r="C188" s="19" t="s">
        <v>824</v>
      </c>
      <c r="D188" s="19" t="s">
        <v>825</v>
      </c>
    </row>
    <row r="189" spans="1:4" ht="31.5" x14ac:dyDescent="0.25">
      <c r="A189" s="36"/>
      <c r="B189" s="17">
        <v>306369010103</v>
      </c>
      <c r="C189" s="19" t="s">
        <v>826</v>
      </c>
      <c r="D189" s="19" t="s">
        <v>827</v>
      </c>
    </row>
    <row r="190" spans="1:4" ht="31.5" x14ac:dyDescent="0.25">
      <c r="A190" s="36"/>
      <c r="B190" s="17">
        <v>306369010104</v>
      </c>
      <c r="C190" s="19" t="s">
        <v>828</v>
      </c>
      <c r="D190" s="19" t="s">
        <v>829</v>
      </c>
    </row>
    <row r="191" spans="1:4" ht="47.25" x14ac:dyDescent="0.25">
      <c r="A191" s="36"/>
      <c r="B191" s="17">
        <v>306369090103</v>
      </c>
      <c r="C191" s="19" t="s">
        <v>830</v>
      </c>
      <c r="D191" s="19" t="s">
        <v>831</v>
      </c>
    </row>
    <row r="192" spans="1:4" ht="47.25" x14ac:dyDescent="0.25">
      <c r="A192" s="36"/>
      <c r="B192" s="17">
        <v>306369090104</v>
      </c>
      <c r="C192" s="19" t="s">
        <v>832</v>
      </c>
      <c r="D192" s="19" t="s">
        <v>833</v>
      </c>
    </row>
    <row r="193" spans="1:4" ht="47.25" x14ac:dyDescent="0.25">
      <c r="A193" s="36"/>
      <c r="B193" s="17">
        <v>306399090102</v>
      </c>
      <c r="C193" s="19" t="s">
        <v>834</v>
      </c>
      <c r="D193" s="19" t="s">
        <v>835</v>
      </c>
    </row>
    <row r="194" spans="1:4" ht="31.5" x14ac:dyDescent="0.25">
      <c r="A194" s="36"/>
      <c r="B194" s="17">
        <v>307111000999</v>
      </c>
      <c r="C194" s="19" t="s">
        <v>836</v>
      </c>
      <c r="D194" s="18" t="s">
        <v>4947</v>
      </c>
    </row>
    <row r="195" spans="1:4" ht="63" x14ac:dyDescent="0.25">
      <c r="A195" s="36"/>
      <c r="B195" s="17">
        <v>307429100103</v>
      </c>
      <c r="C195" s="19" t="s">
        <v>837</v>
      </c>
      <c r="D195" s="19" t="s">
        <v>838</v>
      </c>
    </row>
    <row r="196" spans="1:4" ht="63" x14ac:dyDescent="0.25">
      <c r="A196" s="36"/>
      <c r="B196" s="17">
        <v>307429100104</v>
      </c>
      <c r="C196" s="19" t="s">
        <v>839</v>
      </c>
      <c r="D196" s="19" t="s">
        <v>840</v>
      </c>
    </row>
    <row r="197" spans="1:4" ht="31.5" x14ac:dyDescent="0.25">
      <c r="A197" s="36"/>
      <c r="B197" s="17">
        <v>307429900103</v>
      </c>
      <c r="C197" s="19" t="s">
        <v>841</v>
      </c>
      <c r="D197" s="19" t="s">
        <v>842</v>
      </c>
    </row>
    <row r="198" spans="1:4" ht="31.5" x14ac:dyDescent="0.25">
      <c r="A198" s="36"/>
      <c r="B198" s="17">
        <v>307429900104</v>
      </c>
      <c r="C198" s="19" t="s">
        <v>843</v>
      </c>
      <c r="D198" s="19" t="s">
        <v>842</v>
      </c>
    </row>
    <row r="199" spans="1:4" ht="31.5" x14ac:dyDescent="0.25">
      <c r="A199" s="36"/>
      <c r="B199" s="17">
        <v>307510000102</v>
      </c>
      <c r="C199" s="19" t="s">
        <v>844</v>
      </c>
      <c r="D199" s="18" t="s">
        <v>4948</v>
      </c>
    </row>
    <row r="200" spans="1:4" ht="47.25" x14ac:dyDescent="0.25">
      <c r="A200" s="36"/>
      <c r="B200" s="17">
        <v>307590000101</v>
      </c>
      <c r="C200" s="19" t="s">
        <v>845</v>
      </c>
      <c r="D200" s="18" t="s">
        <v>4949</v>
      </c>
    </row>
    <row r="201" spans="1:4" ht="31.5" x14ac:dyDescent="0.25">
      <c r="A201" s="36"/>
      <c r="B201" s="17">
        <v>308901200102</v>
      </c>
      <c r="C201" s="19" t="s">
        <v>846</v>
      </c>
      <c r="D201" s="18" t="s">
        <v>4950</v>
      </c>
    </row>
    <row r="202" spans="1:4" ht="63" x14ac:dyDescent="0.25">
      <c r="A202" s="36"/>
      <c r="B202" s="17">
        <v>506909099108</v>
      </c>
      <c r="C202" s="19" t="s">
        <v>847</v>
      </c>
      <c r="D202" s="18" t="s">
        <v>4952</v>
      </c>
    </row>
    <row r="203" spans="1:4" ht="31.5" x14ac:dyDescent="0.25">
      <c r="A203" s="36"/>
      <c r="B203" s="17">
        <v>511911910102</v>
      </c>
      <c r="C203" s="19" t="s">
        <v>848</v>
      </c>
      <c r="D203" s="18" t="s">
        <v>4951</v>
      </c>
    </row>
    <row r="204" spans="1:4" ht="31.5" x14ac:dyDescent="0.25">
      <c r="A204" s="36"/>
      <c r="B204" s="17">
        <v>511911910103</v>
      </c>
      <c r="C204" s="19" t="s">
        <v>849</v>
      </c>
      <c r="D204" s="18" t="s">
        <v>4968</v>
      </c>
    </row>
    <row r="205" spans="1:4" ht="31.5" x14ac:dyDescent="0.25">
      <c r="A205" s="36"/>
      <c r="B205" s="17">
        <v>511911990102</v>
      </c>
      <c r="C205" s="19" t="s">
        <v>850</v>
      </c>
      <c r="D205" s="18" t="s">
        <v>4953</v>
      </c>
    </row>
    <row r="206" spans="1:4" ht="31.5" x14ac:dyDescent="0.25">
      <c r="A206" s="36"/>
      <c r="B206" s="17">
        <v>511911990103</v>
      </c>
      <c r="C206" s="19" t="s">
        <v>851</v>
      </c>
      <c r="D206" s="19" t="s">
        <v>852</v>
      </c>
    </row>
    <row r="207" spans="1:4" ht="31.5" x14ac:dyDescent="0.25">
      <c r="A207" s="36"/>
      <c r="B207" s="17">
        <v>511919020999</v>
      </c>
      <c r="C207" s="19" t="s">
        <v>853</v>
      </c>
      <c r="D207" s="18" t="s">
        <v>4954</v>
      </c>
    </row>
    <row r="208" spans="1:4" ht="47.25" x14ac:dyDescent="0.25">
      <c r="A208" s="36"/>
      <c r="B208" s="17">
        <v>511919090201</v>
      </c>
      <c r="C208" s="19" t="s">
        <v>854</v>
      </c>
      <c r="D208" s="19" t="s">
        <v>855</v>
      </c>
    </row>
    <row r="209" spans="1:4" ht="47.25" x14ac:dyDescent="0.25">
      <c r="A209" s="36"/>
      <c r="B209" s="17">
        <v>511919090202</v>
      </c>
      <c r="C209" s="19" t="s">
        <v>856</v>
      </c>
      <c r="D209" s="18" t="s">
        <v>4955</v>
      </c>
    </row>
    <row r="210" spans="1:4" ht="63" x14ac:dyDescent="0.25">
      <c r="A210" s="36"/>
      <c r="B210" s="17">
        <v>511919090203</v>
      </c>
      <c r="C210" s="19" t="s">
        <v>857</v>
      </c>
      <c r="D210" s="19" t="s">
        <v>858</v>
      </c>
    </row>
    <row r="211" spans="1:4" ht="15.75" x14ac:dyDescent="0.25">
      <c r="A211" s="36"/>
      <c r="B211" s="17">
        <v>2309901000104</v>
      </c>
      <c r="C211" s="19" t="s">
        <v>859</v>
      </c>
      <c r="D211" s="19" t="s">
        <v>860</v>
      </c>
    </row>
    <row r="212" spans="1:4" ht="31.5" x14ac:dyDescent="0.25">
      <c r="A212" s="36"/>
      <c r="B212" s="17">
        <v>2309909000110</v>
      </c>
      <c r="C212" s="19" t="s">
        <v>861</v>
      </c>
      <c r="D212" s="18" t="s">
        <v>4956</v>
      </c>
    </row>
    <row r="213" spans="1:4" ht="31.5" x14ac:dyDescent="0.25">
      <c r="A213" s="36"/>
      <c r="B213" s="17">
        <v>2309909000103</v>
      </c>
      <c r="C213" s="19" t="s">
        <v>862</v>
      </c>
      <c r="D213" s="18" t="s">
        <v>4957</v>
      </c>
    </row>
    <row r="214" spans="1:4" ht="31.5" x14ac:dyDescent="0.25">
      <c r="A214" s="36"/>
      <c r="B214" s="17">
        <v>2309909000104</v>
      </c>
      <c r="C214" s="19" t="s">
        <v>863</v>
      </c>
      <c r="D214" s="18" t="s">
        <v>4958</v>
      </c>
    </row>
    <row r="215" spans="1:4" ht="31.5" x14ac:dyDescent="0.25">
      <c r="A215" s="36"/>
      <c r="B215" s="17">
        <v>2309909000105</v>
      </c>
      <c r="C215" s="19" t="s">
        <v>864</v>
      </c>
      <c r="D215" s="18" t="s">
        <v>4959</v>
      </c>
    </row>
    <row r="216" spans="1:4" ht="31.5" x14ac:dyDescent="0.25">
      <c r="A216" s="36"/>
      <c r="B216" s="17">
        <v>2309909000106</v>
      </c>
      <c r="C216" s="19" t="s">
        <v>865</v>
      </c>
      <c r="D216" s="18" t="s">
        <v>4960</v>
      </c>
    </row>
    <row r="217" spans="1:4" ht="31.5" x14ac:dyDescent="0.25">
      <c r="A217" s="36"/>
      <c r="B217" s="17">
        <v>2309909000107</v>
      </c>
      <c r="C217" s="19" t="s">
        <v>866</v>
      </c>
      <c r="D217" s="18" t="s">
        <v>4961</v>
      </c>
    </row>
    <row r="218" spans="1:4" ht="31.5" x14ac:dyDescent="0.25">
      <c r="A218" s="36"/>
      <c r="B218" s="17">
        <v>2309909000112</v>
      </c>
      <c r="C218" s="19" t="s">
        <v>867</v>
      </c>
      <c r="D218" s="18" t="s">
        <v>4962</v>
      </c>
    </row>
    <row r="219" spans="1:4" ht="31.5" x14ac:dyDescent="0.25">
      <c r="A219" s="36"/>
      <c r="B219" s="17">
        <v>2309909000113</v>
      </c>
      <c r="C219" s="19" t="s">
        <v>868</v>
      </c>
      <c r="D219" s="18" t="s">
        <v>4967</v>
      </c>
    </row>
    <row r="220" spans="1:4" ht="31.5" x14ac:dyDescent="0.25">
      <c r="A220" s="36"/>
      <c r="B220" s="17">
        <v>2309909000114</v>
      </c>
      <c r="C220" s="19" t="s">
        <v>869</v>
      </c>
      <c r="D220" s="18" t="s">
        <v>4963</v>
      </c>
    </row>
    <row r="221" spans="1:4" ht="31.5" x14ac:dyDescent="0.25">
      <c r="A221" s="36"/>
      <c r="B221" s="17">
        <v>207550000117</v>
      </c>
      <c r="C221" s="19" t="s">
        <v>870</v>
      </c>
      <c r="D221" s="18" t="s">
        <v>4964</v>
      </c>
    </row>
    <row r="222" spans="1:4" ht="15.75" x14ac:dyDescent="0.25">
      <c r="A222" s="36"/>
      <c r="B222" s="17">
        <v>2309101000999</v>
      </c>
      <c r="C222" s="19" t="s">
        <v>871</v>
      </c>
      <c r="D222" s="18" t="s">
        <v>4965</v>
      </c>
    </row>
    <row r="223" spans="1:4" ht="31.5" x14ac:dyDescent="0.25">
      <c r="A223" s="36"/>
      <c r="B223" s="17">
        <v>2309109000101</v>
      </c>
      <c r="C223" s="19" t="s">
        <v>872</v>
      </c>
      <c r="D223" s="18" t="s">
        <v>4966</v>
      </c>
    </row>
    <row r="224" spans="1:4" ht="31.5" x14ac:dyDescent="0.25">
      <c r="A224" s="36"/>
      <c r="B224" s="17">
        <v>2309109000102</v>
      </c>
      <c r="C224" s="19" t="s">
        <v>873</v>
      </c>
      <c r="D224" s="18" t="s">
        <v>4969</v>
      </c>
    </row>
    <row r="225" spans="1:4" ht="31.5" x14ac:dyDescent="0.25">
      <c r="A225" s="36"/>
      <c r="B225" s="17">
        <v>2309909000108</v>
      </c>
      <c r="C225" s="19" t="s">
        <v>874</v>
      </c>
      <c r="D225" s="18" t="s">
        <v>4970</v>
      </c>
    </row>
    <row r="226" spans="1:4" ht="31.5" x14ac:dyDescent="0.25">
      <c r="A226" s="36"/>
      <c r="B226" s="17">
        <v>1301200000101</v>
      </c>
      <c r="C226" s="19" t="s">
        <v>875</v>
      </c>
      <c r="D226" s="18" t="s">
        <v>4971</v>
      </c>
    </row>
    <row r="227" spans="1:4" ht="31.5" x14ac:dyDescent="0.25">
      <c r="A227" s="36"/>
      <c r="B227" s="17">
        <v>1302310000101</v>
      </c>
      <c r="C227" s="19" t="s">
        <v>876</v>
      </c>
      <c r="D227" s="18" t="s">
        <v>4972</v>
      </c>
    </row>
    <row r="228" spans="1:4" ht="47.25" x14ac:dyDescent="0.25">
      <c r="A228" s="36"/>
      <c r="B228" s="17">
        <v>1302320000101</v>
      </c>
      <c r="C228" s="19" t="s">
        <v>877</v>
      </c>
      <c r="D228" s="18" t="s">
        <v>4973</v>
      </c>
    </row>
    <row r="229" spans="1:4" ht="47.25" x14ac:dyDescent="0.25">
      <c r="A229" s="36"/>
      <c r="B229" s="17">
        <v>1515909090101</v>
      </c>
      <c r="C229" s="19" t="s">
        <v>878</v>
      </c>
      <c r="D229" s="18" t="s">
        <v>4974</v>
      </c>
    </row>
    <row r="230" spans="1:4" ht="31.5" x14ac:dyDescent="0.25">
      <c r="A230" s="36"/>
      <c r="B230" s="17">
        <v>2102100000101</v>
      </c>
      <c r="C230" s="19" t="s">
        <v>879</v>
      </c>
      <c r="D230" s="18" t="s">
        <v>4975</v>
      </c>
    </row>
    <row r="231" spans="1:4" ht="31.5" x14ac:dyDescent="0.25">
      <c r="A231" s="36"/>
      <c r="B231" s="17">
        <v>2102200000101</v>
      </c>
      <c r="C231" s="19" t="s">
        <v>880</v>
      </c>
      <c r="D231" s="19" t="s">
        <v>881</v>
      </c>
    </row>
    <row r="232" spans="1:4" ht="31.5" x14ac:dyDescent="0.25">
      <c r="A232" s="36"/>
      <c r="B232" s="17">
        <v>2102300000101</v>
      </c>
      <c r="C232" s="19" t="s">
        <v>882</v>
      </c>
      <c r="D232" s="18" t="s">
        <v>4976</v>
      </c>
    </row>
    <row r="233" spans="1:4" ht="31.5" x14ac:dyDescent="0.25">
      <c r="A233" s="36"/>
      <c r="B233" s="17">
        <v>2309901000101</v>
      </c>
      <c r="C233" s="19" t="s">
        <v>883</v>
      </c>
      <c r="D233" s="19" t="s">
        <v>884</v>
      </c>
    </row>
    <row r="234" spans="1:4" ht="31.5" x14ac:dyDescent="0.25">
      <c r="A234" s="36"/>
      <c r="B234" s="17">
        <v>2309901000102</v>
      </c>
      <c r="C234" s="19" t="s">
        <v>885</v>
      </c>
      <c r="D234" s="19" t="s">
        <v>886</v>
      </c>
    </row>
    <row r="235" spans="1:4" ht="15.75" x14ac:dyDescent="0.25">
      <c r="A235" s="36"/>
      <c r="B235" s="17">
        <v>2309901000103</v>
      </c>
      <c r="C235" s="19" t="s">
        <v>887</v>
      </c>
      <c r="D235" s="19" t="s">
        <v>888</v>
      </c>
    </row>
    <row r="236" spans="1:4" ht="31.5" x14ac:dyDescent="0.25">
      <c r="A236" s="36"/>
      <c r="B236" s="17">
        <v>2309909000111</v>
      </c>
      <c r="C236" s="19" t="s">
        <v>889</v>
      </c>
      <c r="D236" s="18" t="s">
        <v>4977</v>
      </c>
    </row>
    <row r="237" spans="1:4" ht="31.5" x14ac:dyDescent="0.25">
      <c r="A237" s="36"/>
      <c r="B237" s="17">
        <v>2501001100101</v>
      </c>
      <c r="C237" s="19" t="s">
        <v>890</v>
      </c>
      <c r="D237" s="18" t="s">
        <v>4978</v>
      </c>
    </row>
    <row r="238" spans="1:4" ht="31.5" x14ac:dyDescent="0.25">
      <c r="A238" s="36"/>
      <c r="B238" s="17">
        <v>2501001900101</v>
      </c>
      <c r="C238" s="19" t="s">
        <v>891</v>
      </c>
      <c r="D238" s="18" t="s">
        <v>4979</v>
      </c>
    </row>
    <row r="239" spans="1:4" ht="47.25" x14ac:dyDescent="0.25">
      <c r="A239" s="36"/>
      <c r="B239" s="17">
        <v>2501002000101</v>
      </c>
      <c r="C239" s="19" t="s">
        <v>892</v>
      </c>
      <c r="D239" s="19" t="s">
        <v>893</v>
      </c>
    </row>
    <row r="240" spans="1:4" ht="31.5" x14ac:dyDescent="0.25">
      <c r="A240" s="36"/>
      <c r="B240" s="17">
        <v>2519909100101</v>
      </c>
      <c r="C240" s="19" t="s">
        <v>894</v>
      </c>
      <c r="D240" s="18" t="s">
        <v>4980</v>
      </c>
    </row>
    <row r="241" spans="1:4" ht="31.5" x14ac:dyDescent="0.25">
      <c r="A241" s="36"/>
      <c r="B241" s="17">
        <v>2519909910101</v>
      </c>
      <c r="C241" s="19" t="s">
        <v>895</v>
      </c>
      <c r="D241" s="18" t="s">
        <v>4981</v>
      </c>
    </row>
    <row r="242" spans="1:4" ht="31.5" x14ac:dyDescent="0.25">
      <c r="A242" s="36"/>
      <c r="B242" s="17">
        <v>2519909990101</v>
      </c>
      <c r="C242" s="19" t="s">
        <v>896</v>
      </c>
      <c r="D242" s="18" t="s">
        <v>4982</v>
      </c>
    </row>
    <row r="243" spans="1:4" ht="31.5" x14ac:dyDescent="0.25">
      <c r="A243" s="36"/>
      <c r="B243" s="17">
        <v>2608000001999</v>
      </c>
      <c r="C243" s="19" t="s">
        <v>897</v>
      </c>
      <c r="D243" s="18" t="s">
        <v>4983</v>
      </c>
    </row>
    <row r="244" spans="1:4" ht="47.25" x14ac:dyDescent="0.25">
      <c r="A244" s="36"/>
      <c r="B244" s="17">
        <v>2809201100101</v>
      </c>
      <c r="C244" s="19" t="s">
        <v>898</v>
      </c>
      <c r="D244" s="18" t="s">
        <v>4984</v>
      </c>
    </row>
    <row r="245" spans="1:4" ht="31.5" x14ac:dyDescent="0.25">
      <c r="A245" s="36"/>
      <c r="B245" s="17">
        <v>2809201900101</v>
      </c>
      <c r="C245" s="19" t="s">
        <v>899</v>
      </c>
      <c r="D245" s="19" t="s">
        <v>900</v>
      </c>
    </row>
    <row r="246" spans="1:4" ht="31.5" x14ac:dyDescent="0.25">
      <c r="A246" s="36"/>
      <c r="B246" s="17">
        <v>2809209000101</v>
      </c>
      <c r="C246" s="19" t="s">
        <v>901</v>
      </c>
      <c r="D246" s="18" t="s">
        <v>4985</v>
      </c>
    </row>
    <row r="247" spans="1:4" ht="15.75" x14ac:dyDescent="0.25">
      <c r="A247" s="36"/>
      <c r="B247" s="17">
        <v>2811221000101</v>
      </c>
      <c r="C247" s="19" t="s">
        <v>902</v>
      </c>
      <c r="D247" s="19" t="s">
        <v>903</v>
      </c>
    </row>
    <row r="248" spans="1:4" ht="31.5" x14ac:dyDescent="0.25">
      <c r="A248" s="36"/>
      <c r="B248" s="17">
        <v>2811229000101</v>
      </c>
      <c r="C248" s="19" t="s">
        <v>904</v>
      </c>
      <c r="D248" s="18" t="s">
        <v>4986</v>
      </c>
    </row>
    <row r="249" spans="1:4" ht="31.5" x14ac:dyDescent="0.25">
      <c r="A249" s="36"/>
      <c r="B249" s="17">
        <v>2814100000101</v>
      </c>
      <c r="C249" s="19" t="s">
        <v>905</v>
      </c>
      <c r="D249" s="18" t="s">
        <v>4987</v>
      </c>
    </row>
    <row r="250" spans="1:4" ht="31.5" x14ac:dyDescent="0.25">
      <c r="A250" s="36"/>
      <c r="B250" s="17">
        <v>2814200010101</v>
      </c>
      <c r="C250" s="19" t="s">
        <v>906</v>
      </c>
      <c r="D250" s="18" t="s">
        <v>4988</v>
      </c>
    </row>
    <row r="251" spans="1:4" ht="31.5" x14ac:dyDescent="0.25">
      <c r="A251" s="36"/>
      <c r="B251" s="17">
        <v>2814200090101</v>
      </c>
      <c r="C251" s="19" t="s">
        <v>907</v>
      </c>
      <c r="D251" s="18" t="s">
        <v>4989</v>
      </c>
    </row>
    <row r="252" spans="1:4" ht="31.5" x14ac:dyDescent="0.25">
      <c r="A252" s="36"/>
      <c r="B252" s="17">
        <v>2815110000101</v>
      </c>
      <c r="C252" s="19" t="s">
        <v>908</v>
      </c>
      <c r="D252" s="18" t="s">
        <v>4990</v>
      </c>
    </row>
    <row r="253" spans="1:4" ht="31.5" x14ac:dyDescent="0.25">
      <c r="A253" s="36"/>
      <c r="B253" s="17">
        <v>2815120000101</v>
      </c>
      <c r="C253" s="19" t="s">
        <v>909</v>
      </c>
      <c r="D253" s="18" t="s">
        <v>4991</v>
      </c>
    </row>
    <row r="254" spans="1:4" ht="31.5" x14ac:dyDescent="0.25">
      <c r="A254" s="36"/>
      <c r="B254" s="17">
        <v>2817001000101</v>
      </c>
      <c r="C254" s="19" t="s">
        <v>910</v>
      </c>
      <c r="D254" s="18" t="s">
        <v>4992</v>
      </c>
    </row>
    <row r="255" spans="1:4" ht="47.25" x14ac:dyDescent="0.25">
      <c r="A255" s="36"/>
      <c r="B255" s="17">
        <v>2818200000101</v>
      </c>
      <c r="C255" s="19" t="s">
        <v>911</v>
      </c>
      <c r="D255" s="19" t="s">
        <v>912</v>
      </c>
    </row>
    <row r="256" spans="1:4" ht="47.25" x14ac:dyDescent="0.25">
      <c r="A256" s="36"/>
      <c r="B256" s="17">
        <v>2820100000101</v>
      </c>
      <c r="C256" s="19" t="s">
        <v>913</v>
      </c>
      <c r="D256" s="19" t="s">
        <v>914</v>
      </c>
    </row>
    <row r="257" spans="1:4" ht="47.25" x14ac:dyDescent="0.25">
      <c r="A257" s="36"/>
      <c r="B257" s="17">
        <v>2820900000101</v>
      </c>
      <c r="C257" s="19" t="s">
        <v>915</v>
      </c>
      <c r="D257" s="19" t="s">
        <v>916</v>
      </c>
    </row>
    <row r="258" spans="1:4" ht="47.25" x14ac:dyDescent="0.25">
      <c r="A258" s="36"/>
      <c r="B258" s="17">
        <v>2821100000101</v>
      </c>
      <c r="C258" s="19" t="s">
        <v>917</v>
      </c>
      <c r="D258" s="19" t="s">
        <v>918</v>
      </c>
    </row>
    <row r="259" spans="1:4" ht="63" x14ac:dyDescent="0.25">
      <c r="A259" s="36"/>
      <c r="B259" s="17">
        <v>2821200000101</v>
      </c>
      <c r="C259" s="19" t="s">
        <v>919</v>
      </c>
      <c r="D259" s="19" t="s">
        <v>920</v>
      </c>
    </row>
    <row r="260" spans="1:4" ht="47.25" x14ac:dyDescent="0.25">
      <c r="A260" s="36"/>
      <c r="B260" s="17">
        <v>2825500000101</v>
      </c>
      <c r="C260" s="19" t="s">
        <v>921</v>
      </c>
      <c r="D260" s="19" t="s">
        <v>922</v>
      </c>
    </row>
    <row r="261" spans="1:4" ht="47.25" x14ac:dyDescent="0.25">
      <c r="A261" s="36"/>
      <c r="B261" s="17">
        <v>2827200000101</v>
      </c>
      <c r="C261" s="19" t="s">
        <v>923</v>
      </c>
      <c r="D261" s="19" t="s">
        <v>924</v>
      </c>
    </row>
    <row r="262" spans="1:4" ht="47.25" x14ac:dyDescent="0.25">
      <c r="A262" s="36"/>
      <c r="B262" s="17">
        <v>2827310000101</v>
      </c>
      <c r="C262" s="19" t="s">
        <v>925</v>
      </c>
      <c r="D262" s="19" t="s">
        <v>926</v>
      </c>
    </row>
    <row r="263" spans="1:4" ht="47.25" x14ac:dyDescent="0.25">
      <c r="A263" s="36"/>
      <c r="B263" s="17">
        <v>2827393000101</v>
      </c>
      <c r="C263" s="19" t="s">
        <v>927</v>
      </c>
      <c r="D263" s="19" t="s">
        <v>928</v>
      </c>
    </row>
    <row r="264" spans="1:4" ht="47.25" x14ac:dyDescent="0.25">
      <c r="A264" s="36"/>
      <c r="B264" s="17">
        <v>2827399090101</v>
      </c>
      <c r="C264" s="19" t="s">
        <v>929</v>
      </c>
      <c r="D264" s="19" t="s">
        <v>930</v>
      </c>
    </row>
    <row r="265" spans="1:4" ht="63" x14ac:dyDescent="0.25">
      <c r="A265" s="36"/>
      <c r="B265" s="17">
        <v>2827600000101</v>
      </c>
      <c r="C265" s="19" t="s">
        <v>931</v>
      </c>
      <c r="D265" s="19" t="s">
        <v>932</v>
      </c>
    </row>
    <row r="266" spans="1:4" ht="63" x14ac:dyDescent="0.25">
      <c r="A266" s="36"/>
      <c r="B266" s="17">
        <v>2829900090101</v>
      </c>
      <c r="C266" s="19" t="s">
        <v>933</v>
      </c>
      <c r="D266" s="19" t="s">
        <v>934</v>
      </c>
    </row>
    <row r="267" spans="1:4" ht="47.25" x14ac:dyDescent="0.25">
      <c r="A267" s="36"/>
      <c r="B267" s="17">
        <v>2833110000101</v>
      </c>
      <c r="C267" s="19" t="s">
        <v>935</v>
      </c>
      <c r="D267" s="19" t="s">
        <v>936</v>
      </c>
    </row>
    <row r="268" spans="1:4" ht="47.25" x14ac:dyDescent="0.25">
      <c r="A268" s="36"/>
      <c r="B268" s="17">
        <v>2833210000101</v>
      </c>
      <c r="C268" s="19" t="s">
        <v>937</v>
      </c>
      <c r="D268" s="19" t="s">
        <v>938</v>
      </c>
    </row>
    <row r="269" spans="1:4" ht="47.25" x14ac:dyDescent="0.25">
      <c r="A269" s="36"/>
      <c r="B269" s="17">
        <v>2833250000101</v>
      </c>
      <c r="C269" s="19" t="s">
        <v>939</v>
      </c>
      <c r="D269" s="19" t="s">
        <v>940</v>
      </c>
    </row>
    <row r="270" spans="1:4" ht="47.25" x14ac:dyDescent="0.25">
      <c r="A270" s="36"/>
      <c r="B270" s="17">
        <v>2833291000101</v>
      </c>
      <c r="C270" s="19" t="s">
        <v>941</v>
      </c>
      <c r="D270" s="19" t="s">
        <v>942</v>
      </c>
    </row>
    <row r="271" spans="1:4" ht="47.25" x14ac:dyDescent="0.25">
      <c r="A271" s="36"/>
      <c r="B271" s="17">
        <v>2833293000101</v>
      </c>
      <c r="C271" s="19" t="s">
        <v>943</v>
      </c>
      <c r="D271" s="19" t="s">
        <v>944</v>
      </c>
    </row>
    <row r="272" spans="1:4" ht="31.5" x14ac:dyDescent="0.25">
      <c r="A272" s="36"/>
      <c r="B272" s="17">
        <v>2833299010101</v>
      </c>
      <c r="C272" s="19" t="s">
        <v>945</v>
      </c>
      <c r="D272" s="18" t="s">
        <v>5100</v>
      </c>
    </row>
    <row r="273" spans="1:4" ht="63" x14ac:dyDescent="0.25">
      <c r="A273" s="36"/>
      <c r="B273" s="17">
        <v>2833299020101</v>
      </c>
      <c r="C273" s="19" t="s">
        <v>946</v>
      </c>
      <c r="D273" s="19" t="s">
        <v>947</v>
      </c>
    </row>
    <row r="274" spans="1:4" ht="47.25" x14ac:dyDescent="0.25">
      <c r="A274" s="36"/>
      <c r="B274" s="17">
        <v>2833299090101</v>
      </c>
      <c r="C274" s="19" t="s">
        <v>948</v>
      </c>
      <c r="D274" s="19" t="s">
        <v>949</v>
      </c>
    </row>
    <row r="275" spans="1:4" ht="31.5" x14ac:dyDescent="0.25">
      <c r="A275" s="36"/>
      <c r="B275" s="17">
        <v>2835220000101</v>
      </c>
      <c r="C275" s="19" t="s">
        <v>950</v>
      </c>
      <c r="D275" s="18" t="s">
        <v>5099</v>
      </c>
    </row>
    <row r="276" spans="1:4" ht="31.5" x14ac:dyDescent="0.25">
      <c r="A276" s="36"/>
      <c r="B276" s="17">
        <v>2835240000101</v>
      </c>
      <c r="C276" s="19" t="s">
        <v>951</v>
      </c>
      <c r="D276" s="18" t="s">
        <v>5098</v>
      </c>
    </row>
    <row r="277" spans="1:4" ht="31.5" x14ac:dyDescent="0.25">
      <c r="A277" s="36"/>
      <c r="B277" s="17">
        <v>2835251000101</v>
      </c>
      <c r="C277" s="19" t="s">
        <v>952</v>
      </c>
      <c r="D277" s="18" t="s">
        <v>5097</v>
      </c>
    </row>
    <row r="278" spans="1:4" ht="31.5" x14ac:dyDescent="0.25">
      <c r="A278" s="36"/>
      <c r="B278" s="17">
        <v>2835252000101</v>
      </c>
      <c r="C278" s="19" t="s">
        <v>953</v>
      </c>
      <c r="D278" s="18" t="s">
        <v>5094</v>
      </c>
    </row>
    <row r="279" spans="1:4" ht="31.5" x14ac:dyDescent="0.25">
      <c r="A279" s="36"/>
      <c r="B279" s="17">
        <v>2835260000101</v>
      </c>
      <c r="C279" s="19" t="s">
        <v>954</v>
      </c>
      <c r="D279" s="18" t="s">
        <v>5095</v>
      </c>
    </row>
    <row r="280" spans="1:4" ht="31.5" x14ac:dyDescent="0.25">
      <c r="A280" s="36"/>
      <c r="B280" s="17">
        <v>2835299000101</v>
      </c>
      <c r="C280" s="19" t="s">
        <v>955</v>
      </c>
      <c r="D280" s="18" t="s">
        <v>5096</v>
      </c>
    </row>
    <row r="281" spans="1:4" ht="31.5" x14ac:dyDescent="0.25">
      <c r="A281" s="36"/>
      <c r="B281" s="17">
        <v>2835399000101</v>
      </c>
      <c r="C281" s="19" t="s">
        <v>956</v>
      </c>
      <c r="D281" s="18" t="s">
        <v>5091</v>
      </c>
    </row>
    <row r="282" spans="1:4" ht="31.5" x14ac:dyDescent="0.25">
      <c r="A282" s="36"/>
      <c r="B282" s="17">
        <v>2836200000101</v>
      </c>
      <c r="C282" s="19" t="s">
        <v>957</v>
      </c>
      <c r="D282" s="18" t="s">
        <v>5090</v>
      </c>
    </row>
    <row r="283" spans="1:4" ht="31.5" x14ac:dyDescent="0.25">
      <c r="A283" s="36"/>
      <c r="B283" s="17">
        <v>2836300000101</v>
      </c>
      <c r="C283" s="19" t="s">
        <v>958</v>
      </c>
      <c r="D283" s="18" t="s">
        <v>5089</v>
      </c>
    </row>
    <row r="284" spans="1:4" ht="31.5" x14ac:dyDescent="0.25">
      <c r="A284" s="36"/>
      <c r="B284" s="17">
        <v>2836500000101</v>
      </c>
      <c r="C284" s="19" t="s">
        <v>959</v>
      </c>
      <c r="D284" s="18" t="s">
        <v>5092</v>
      </c>
    </row>
    <row r="285" spans="1:4" ht="31.5" x14ac:dyDescent="0.25">
      <c r="A285" s="36"/>
      <c r="B285" s="17">
        <v>2836993000101</v>
      </c>
      <c r="C285" s="19" t="s">
        <v>960</v>
      </c>
      <c r="D285" s="18" t="s">
        <v>5093</v>
      </c>
    </row>
    <row r="286" spans="1:4" ht="31.5" x14ac:dyDescent="0.25">
      <c r="A286" s="36"/>
      <c r="B286" s="17">
        <v>2836994000101</v>
      </c>
      <c r="C286" s="19" t="s">
        <v>961</v>
      </c>
      <c r="D286" s="18" t="s">
        <v>5073</v>
      </c>
    </row>
    <row r="287" spans="1:4" ht="31.5" x14ac:dyDescent="0.25">
      <c r="A287" s="36"/>
      <c r="B287" s="17">
        <v>2836999000101</v>
      </c>
      <c r="C287" s="19" t="s">
        <v>962</v>
      </c>
      <c r="D287" s="18" t="s">
        <v>5074</v>
      </c>
    </row>
    <row r="288" spans="1:4" ht="31.5" x14ac:dyDescent="0.25">
      <c r="A288" s="36"/>
      <c r="B288" s="17">
        <v>2841709000101</v>
      </c>
      <c r="C288" s="19" t="s">
        <v>963</v>
      </c>
      <c r="D288" s="18" t="s">
        <v>5088</v>
      </c>
    </row>
    <row r="289" spans="1:4" ht="47.25" x14ac:dyDescent="0.25">
      <c r="A289" s="36"/>
      <c r="B289" s="17">
        <v>2842100000101</v>
      </c>
      <c r="C289" s="19" t="s">
        <v>964</v>
      </c>
      <c r="D289" s="18" t="s">
        <v>5087</v>
      </c>
    </row>
    <row r="290" spans="1:4" ht="31.5" x14ac:dyDescent="0.25">
      <c r="A290" s="36"/>
      <c r="B290" s="17">
        <v>2842905000101</v>
      </c>
      <c r="C290" s="19" t="s">
        <v>965</v>
      </c>
      <c r="D290" s="18" t="s">
        <v>5070</v>
      </c>
    </row>
    <row r="291" spans="1:4" ht="31.5" x14ac:dyDescent="0.25">
      <c r="A291" s="36"/>
      <c r="B291" s="17">
        <v>2842909090101</v>
      </c>
      <c r="C291" s="19" t="s">
        <v>966</v>
      </c>
      <c r="D291" s="18" t="s">
        <v>5071</v>
      </c>
    </row>
    <row r="292" spans="1:4" ht="31.5" x14ac:dyDescent="0.25">
      <c r="A292" s="36"/>
      <c r="B292" s="17">
        <v>2846109090101</v>
      </c>
      <c r="C292" s="19" t="s">
        <v>967</v>
      </c>
      <c r="D292" s="18" t="s">
        <v>5072</v>
      </c>
    </row>
    <row r="293" spans="1:4" ht="31.5" x14ac:dyDescent="0.25">
      <c r="A293" s="36"/>
      <c r="B293" s="17">
        <v>2846909990101</v>
      </c>
      <c r="C293" s="19" t="s">
        <v>968</v>
      </c>
      <c r="D293" s="18" t="s">
        <v>5069</v>
      </c>
    </row>
    <row r="294" spans="1:4" ht="31.5" x14ac:dyDescent="0.25">
      <c r="A294" s="36"/>
      <c r="B294" s="17">
        <v>2905320000101</v>
      </c>
      <c r="C294" s="19" t="s">
        <v>969</v>
      </c>
      <c r="D294" s="18" t="s">
        <v>5068</v>
      </c>
    </row>
    <row r="295" spans="1:4" ht="31.5" x14ac:dyDescent="0.25">
      <c r="A295" s="36"/>
      <c r="B295" s="17">
        <v>2905399001101</v>
      </c>
      <c r="C295" s="19" t="s">
        <v>970</v>
      </c>
      <c r="D295" s="18" t="s">
        <v>5067</v>
      </c>
    </row>
    <row r="296" spans="1:4" ht="31.5" x14ac:dyDescent="0.25">
      <c r="A296" s="36"/>
      <c r="B296" s="17">
        <v>2905430000101</v>
      </c>
      <c r="C296" s="19" t="s">
        <v>971</v>
      </c>
      <c r="D296" s="18" t="s">
        <v>5066</v>
      </c>
    </row>
    <row r="297" spans="1:4" ht="31.5" x14ac:dyDescent="0.25">
      <c r="A297" s="36"/>
      <c r="B297" s="17">
        <v>2905440000101</v>
      </c>
      <c r="C297" s="19" t="s">
        <v>972</v>
      </c>
      <c r="D297" s="18" t="s">
        <v>5065</v>
      </c>
    </row>
    <row r="298" spans="1:4" ht="31.5" x14ac:dyDescent="0.25">
      <c r="A298" s="36"/>
      <c r="B298" s="17">
        <v>2905450000101</v>
      </c>
      <c r="C298" s="19" t="s">
        <v>973</v>
      </c>
      <c r="D298" s="18" t="s">
        <v>5064</v>
      </c>
    </row>
    <row r="299" spans="1:4" ht="31.5" x14ac:dyDescent="0.25">
      <c r="A299" s="36"/>
      <c r="B299" s="17">
        <v>2906132000101</v>
      </c>
      <c r="C299" s="19" t="s">
        <v>974</v>
      </c>
      <c r="D299" s="18" t="s">
        <v>5063</v>
      </c>
    </row>
    <row r="300" spans="1:4" ht="47.25" x14ac:dyDescent="0.25">
      <c r="A300" s="36"/>
      <c r="B300" s="17">
        <v>2909309090101</v>
      </c>
      <c r="C300" s="19" t="s">
        <v>975</v>
      </c>
      <c r="D300" s="19" t="s">
        <v>976</v>
      </c>
    </row>
    <row r="301" spans="1:4" ht="31.5" x14ac:dyDescent="0.25">
      <c r="A301" s="36"/>
      <c r="B301" s="17">
        <v>2915110000101</v>
      </c>
      <c r="C301" s="19" t="s">
        <v>977</v>
      </c>
      <c r="D301" s="18" t="s">
        <v>5062</v>
      </c>
    </row>
    <row r="302" spans="1:4" ht="31.5" x14ac:dyDescent="0.25">
      <c r="A302" s="36"/>
      <c r="B302" s="17">
        <v>2915120000101</v>
      </c>
      <c r="C302" s="19" t="s">
        <v>978</v>
      </c>
      <c r="D302" s="18" t="s">
        <v>5061</v>
      </c>
    </row>
    <row r="303" spans="1:4" ht="31.5" x14ac:dyDescent="0.25">
      <c r="A303" s="36"/>
      <c r="B303" s="17">
        <v>2915211100101</v>
      </c>
      <c r="C303" s="19" t="s">
        <v>979</v>
      </c>
      <c r="D303" s="18" t="s">
        <v>5060</v>
      </c>
    </row>
    <row r="304" spans="1:4" ht="31.5" x14ac:dyDescent="0.25">
      <c r="A304" s="36"/>
      <c r="B304" s="17">
        <v>2915211900101</v>
      </c>
      <c r="C304" s="19" t="s">
        <v>980</v>
      </c>
      <c r="D304" s="19" t="s">
        <v>981</v>
      </c>
    </row>
    <row r="305" spans="1:4" ht="31.5" x14ac:dyDescent="0.25">
      <c r="A305" s="36"/>
      <c r="B305" s="17">
        <v>2915219010101</v>
      </c>
      <c r="C305" s="19" t="s">
        <v>982</v>
      </c>
      <c r="D305" s="18" t="s">
        <v>5059</v>
      </c>
    </row>
    <row r="306" spans="1:4" ht="31.5" x14ac:dyDescent="0.25">
      <c r="A306" s="36"/>
      <c r="B306" s="17">
        <v>2915291000101</v>
      </c>
      <c r="C306" s="19" t="s">
        <v>983</v>
      </c>
      <c r="D306" s="18" t="s">
        <v>5058</v>
      </c>
    </row>
    <row r="307" spans="1:4" ht="31.5" x14ac:dyDescent="0.25">
      <c r="A307" s="36"/>
      <c r="B307" s="17">
        <v>2915299090101</v>
      </c>
      <c r="C307" s="19" t="s">
        <v>984</v>
      </c>
      <c r="D307" s="18" t="s">
        <v>5057</v>
      </c>
    </row>
    <row r="308" spans="1:4" ht="31.5" x14ac:dyDescent="0.25">
      <c r="A308" s="36"/>
      <c r="B308" s="17">
        <v>2915501000101</v>
      </c>
      <c r="C308" s="19" t="s">
        <v>985</v>
      </c>
      <c r="D308" s="18" t="s">
        <v>5056</v>
      </c>
    </row>
    <row r="309" spans="1:4" ht="31.5" x14ac:dyDescent="0.25">
      <c r="A309" s="36"/>
      <c r="B309" s="17">
        <v>2915509000101</v>
      </c>
      <c r="C309" s="19" t="s">
        <v>986</v>
      </c>
      <c r="D309" s="18" t="s">
        <v>5055</v>
      </c>
    </row>
    <row r="310" spans="1:4" ht="31.5" x14ac:dyDescent="0.25">
      <c r="A310" s="36"/>
      <c r="B310" s="17">
        <v>2915600000101</v>
      </c>
      <c r="C310" s="19" t="s">
        <v>987</v>
      </c>
      <c r="D310" s="18" t="s">
        <v>5054</v>
      </c>
    </row>
    <row r="311" spans="1:4" ht="31.5" x14ac:dyDescent="0.25">
      <c r="A311" s="36"/>
      <c r="B311" s="17">
        <v>2915701000101</v>
      </c>
      <c r="C311" s="19" t="s">
        <v>988</v>
      </c>
      <c r="D311" s="18" t="s">
        <v>5053</v>
      </c>
    </row>
    <row r="312" spans="1:4" ht="31.5" x14ac:dyDescent="0.25">
      <c r="A312" s="36"/>
      <c r="B312" s="17">
        <v>2915709090101</v>
      </c>
      <c r="C312" s="19" t="s">
        <v>989</v>
      </c>
      <c r="D312" s="18" t="s">
        <v>5086</v>
      </c>
    </row>
    <row r="313" spans="1:4" ht="47.25" x14ac:dyDescent="0.25">
      <c r="A313" s="36"/>
      <c r="B313" s="17">
        <v>2916190090101</v>
      </c>
      <c r="C313" s="19" t="s">
        <v>990</v>
      </c>
      <c r="D313" s="19" t="s">
        <v>991</v>
      </c>
    </row>
    <row r="314" spans="1:4" ht="31.5" x14ac:dyDescent="0.25">
      <c r="A314" s="36"/>
      <c r="B314" s="17">
        <v>2916310090101</v>
      </c>
      <c r="C314" s="19" t="s">
        <v>992</v>
      </c>
      <c r="D314" s="18" t="s">
        <v>5050</v>
      </c>
    </row>
    <row r="315" spans="1:4" ht="31.5" x14ac:dyDescent="0.25">
      <c r="A315" s="36"/>
      <c r="B315" s="17">
        <v>2917190090101</v>
      </c>
      <c r="C315" s="19" t="s">
        <v>993</v>
      </c>
      <c r="D315" s="18" t="s">
        <v>5051</v>
      </c>
    </row>
    <row r="316" spans="1:4" ht="31.5" x14ac:dyDescent="0.25">
      <c r="A316" s="36"/>
      <c r="B316" s="17">
        <v>2918110000101</v>
      </c>
      <c r="C316" s="19" t="s">
        <v>994</v>
      </c>
      <c r="D316" s="18" t="s">
        <v>5052</v>
      </c>
    </row>
    <row r="317" spans="1:4" ht="31.5" x14ac:dyDescent="0.25">
      <c r="A317" s="36"/>
      <c r="B317" s="17">
        <v>2918120000101</v>
      </c>
      <c r="C317" s="19" t="s">
        <v>995</v>
      </c>
      <c r="D317" s="18" t="s">
        <v>5049</v>
      </c>
    </row>
    <row r="318" spans="1:4" ht="31.5" x14ac:dyDescent="0.25">
      <c r="A318" s="36"/>
      <c r="B318" s="17">
        <v>2918140000101</v>
      </c>
      <c r="C318" s="19" t="s">
        <v>996</v>
      </c>
      <c r="D318" s="18" t="s">
        <v>5048</v>
      </c>
    </row>
    <row r="319" spans="1:4" ht="31.5" x14ac:dyDescent="0.25">
      <c r="A319" s="36"/>
      <c r="B319" s="17">
        <v>2918150000101</v>
      </c>
      <c r="C319" s="19" t="s">
        <v>997</v>
      </c>
      <c r="D319" s="18" t="s">
        <v>5047</v>
      </c>
    </row>
    <row r="320" spans="1:4" ht="47.25" x14ac:dyDescent="0.25">
      <c r="A320" s="36"/>
      <c r="B320" s="17">
        <v>2918190090101</v>
      </c>
      <c r="C320" s="19" t="s">
        <v>998</v>
      </c>
      <c r="D320" s="19" t="s">
        <v>999</v>
      </c>
    </row>
    <row r="321" spans="1:4" ht="31.5" x14ac:dyDescent="0.25">
      <c r="A321" s="36"/>
      <c r="B321" s="17">
        <v>2921290010101</v>
      </c>
      <c r="C321" s="19" t="s">
        <v>1000</v>
      </c>
      <c r="D321" s="18" t="s">
        <v>5046</v>
      </c>
    </row>
    <row r="322" spans="1:4" ht="31.5" x14ac:dyDescent="0.25">
      <c r="A322" s="36"/>
      <c r="B322" s="17">
        <v>2921290090101</v>
      </c>
      <c r="C322" s="19" t="s">
        <v>1001</v>
      </c>
      <c r="D322" s="18" t="s">
        <v>5045</v>
      </c>
    </row>
    <row r="323" spans="1:4" ht="31.5" x14ac:dyDescent="0.25">
      <c r="A323" s="36"/>
      <c r="B323" s="17">
        <v>2922411000101</v>
      </c>
      <c r="C323" s="19" t="s">
        <v>1002</v>
      </c>
      <c r="D323" s="18" t="s">
        <v>5044</v>
      </c>
    </row>
    <row r="324" spans="1:4" ht="31.5" x14ac:dyDescent="0.25">
      <c r="A324" s="36"/>
      <c r="B324" s="17">
        <v>2922419000101</v>
      </c>
      <c r="C324" s="19" t="s">
        <v>1003</v>
      </c>
      <c r="D324" s="18" t="s">
        <v>5085</v>
      </c>
    </row>
    <row r="325" spans="1:4" ht="31.5" x14ac:dyDescent="0.25">
      <c r="A325" s="36"/>
      <c r="B325" s="17">
        <v>2922421000101</v>
      </c>
      <c r="C325" s="19" t="s">
        <v>1004</v>
      </c>
      <c r="D325" s="18" t="s">
        <v>5084</v>
      </c>
    </row>
    <row r="326" spans="1:4" ht="31.5" x14ac:dyDescent="0.25">
      <c r="A326" s="36"/>
      <c r="B326" s="17">
        <v>2922422000101</v>
      </c>
      <c r="C326" s="19" t="s">
        <v>1005</v>
      </c>
      <c r="D326" s="18" t="s">
        <v>5083</v>
      </c>
    </row>
    <row r="327" spans="1:4" ht="31.5" x14ac:dyDescent="0.25">
      <c r="A327" s="36"/>
      <c r="B327" s="17">
        <v>2922429000101</v>
      </c>
      <c r="C327" s="19" t="s">
        <v>1006</v>
      </c>
      <c r="D327" s="18" t="s">
        <v>5082</v>
      </c>
    </row>
    <row r="328" spans="1:4" ht="31.5" x14ac:dyDescent="0.25">
      <c r="A328" s="36"/>
      <c r="B328" s="17">
        <v>2922431000101</v>
      </c>
      <c r="C328" s="19" t="s">
        <v>1007</v>
      </c>
      <c r="D328" s="18" t="s">
        <v>5081</v>
      </c>
    </row>
    <row r="329" spans="1:4" ht="31.5" x14ac:dyDescent="0.25">
      <c r="A329" s="36"/>
      <c r="B329" s="17">
        <v>2922439000101</v>
      </c>
      <c r="C329" s="19" t="s">
        <v>1008</v>
      </c>
      <c r="D329" s="18" t="s">
        <v>5041</v>
      </c>
    </row>
    <row r="330" spans="1:4" ht="31.5" x14ac:dyDescent="0.25">
      <c r="A330" s="36"/>
      <c r="B330" s="17">
        <v>2922491100101</v>
      </c>
      <c r="C330" s="19" t="s">
        <v>1009</v>
      </c>
      <c r="D330" s="18" t="s">
        <v>5042</v>
      </c>
    </row>
    <row r="331" spans="1:4" ht="31.5" x14ac:dyDescent="0.25">
      <c r="A331" s="36"/>
      <c r="B331" s="17">
        <v>2922491910101</v>
      </c>
      <c r="C331" s="19" t="s">
        <v>1010</v>
      </c>
      <c r="D331" s="18" t="s">
        <v>5043</v>
      </c>
    </row>
    <row r="332" spans="1:4" ht="31.5" x14ac:dyDescent="0.25">
      <c r="A332" s="36"/>
      <c r="B332" s="17">
        <v>2922491990101</v>
      </c>
      <c r="C332" s="19" t="s">
        <v>1011</v>
      </c>
      <c r="D332" s="18" t="s">
        <v>5040</v>
      </c>
    </row>
    <row r="333" spans="1:4" ht="31.5" x14ac:dyDescent="0.25">
      <c r="A333" s="36"/>
      <c r="B333" s="17">
        <v>2922499918101</v>
      </c>
      <c r="C333" s="19" t="s">
        <v>1012</v>
      </c>
      <c r="D333" s="18" t="s">
        <v>5039</v>
      </c>
    </row>
    <row r="334" spans="1:4" ht="31.5" x14ac:dyDescent="0.25">
      <c r="A334" s="36"/>
      <c r="B334" s="17">
        <v>2922499990101</v>
      </c>
      <c r="C334" s="19" t="s">
        <v>1013</v>
      </c>
      <c r="D334" s="18" t="s">
        <v>5038</v>
      </c>
    </row>
    <row r="335" spans="1:4" ht="31.5" x14ac:dyDescent="0.25">
      <c r="A335" s="36"/>
      <c r="B335" s="17">
        <v>2922509020101</v>
      </c>
      <c r="C335" s="19" t="s">
        <v>1014</v>
      </c>
      <c r="D335" s="18" t="s">
        <v>5079</v>
      </c>
    </row>
    <row r="336" spans="1:4" ht="31.5" x14ac:dyDescent="0.25">
      <c r="A336" s="36"/>
      <c r="B336" s="17">
        <v>2923100000101</v>
      </c>
      <c r="C336" s="19" t="s">
        <v>1015</v>
      </c>
      <c r="D336" s="18" t="s">
        <v>5078</v>
      </c>
    </row>
    <row r="337" spans="1:4" ht="31.5" x14ac:dyDescent="0.25">
      <c r="A337" s="36"/>
      <c r="B337" s="17">
        <v>2923100000104</v>
      </c>
      <c r="C337" s="19" t="s">
        <v>1016</v>
      </c>
      <c r="D337" s="18" t="s">
        <v>5037</v>
      </c>
    </row>
    <row r="338" spans="1:4" ht="31.5" x14ac:dyDescent="0.25">
      <c r="A338" s="36"/>
      <c r="B338" s="17">
        <v>2923200000101</v>
      </c>
      <c r="C338" s="19" t="s">
        <v>1017</v>
      </c>
      <c r="D338" s="18" t="s">
        <v>5036</v>
      </c>
    </row>
    <row r="339" spans="1:4" ht="31.5" x14ac:dyDescent="0.25">
      <c r="A339" s="36"/>
      <c r="B339" s="17">
        <v>2923900090101</v>
      </c>
      <c r="C339" s="19" t="s">
        <v>1018</v>
      </c>
      <c r="D339" s="18" t="s">
        <v>5080</v>
      </c>
    </row>
    <row r="340" spans="1:4" ht="31.5" x14ac:dyDescent="0.25">
      <c r="A340" s="36"/>
      <c r="B340" s="17">
        <v>2922509099101</v>
      </c>
      <c r="C340" s="19" t="s">
        <v>1019</v>
      </c>
      <c r="D340" s="19" t="s">
        <v>1020</v>
      </c>
    </row>
    <row r="341" spans="1:4" ht="63" x14ac:dyDescent="0.25">
      <c r="A341" s="36"/>
      <c r="B341" s="17">
        <v>2923900090102</v>
      </c>
      <c r="C341" s="19" t="s">
        <v>1021</v>
      </c>
      <c r="D341" s="19" t="s">
        <v>1022</v>
      </c>
    </row>
    <row r="342" spans="1:4" ht="63" x14ac:dyDescent="0.25">
      <c r="A342" s="36"/>
      <c r="B342" s="17">
        <v>2924199090101</v>
      </c>
      <c r="C342" s="19" t="s">
        <v>1023</v>
      </c>
      <c r="D342" s="19" t="s">
        <v>1024</v>
      </c>
    </row>
    <row r="343" spans="1:4" ht="31.5" x14ac:dyDescent="0.25">
      <c r="A343" s="36"/>
      <c r="B343" s="17">
        <v>2924210090101</v>
      </c>
      <c r="C343" s="19" t="s">
        <v>1025</v>
      </c>
      <c r="D343" s="18" t="s">
        <v>5035</v>
      </c>
    </row>
    <row r="344" spans="1:4" ht="31.5" x14ac:dyDescent="0.25">
      <c r="A344" s="36"/>
      <c r="B344" s="17">
        <v>2925110000101</v>
      </c>
      <c r="C344" s="19" t="s">
        <v>1026</v>
      </c>
      <c r="D344" s="18" t="s">
        <v>5031</v>
      </c>
    </row>
    <row r="345" spans="1:4" ht="31.5" x14ac:dyDescent="0.25">
      <c r="A345" s="36"/>
      <c r="B345" s="17">
        <v>2930400000101</v>
      </c>
      <c r="C345" s="19" t="s">
        <v>1027</v>
      </c>
      <c r="D345" s="18" t="s">
        <v>5032</v>
      </c>
    </row>
    <row r="346" spans="1:4" ht="31.5" x14ac:dyDescent="0.25">
      <c r="A346" s="36"/>
      <c r="B346" s="17">
        <v>2930901000101</v>
      </c>
      <c r="C346" s="19" t="s">
        <v>1028</v>
      </c>
      <c r="D346" s="18" t="s">
        <v>5033</v>
      </c>
    </row>
    <row r="347" spans="1:4" ht="31.5" x14ac:dyDescent="0.25">
      <c r="A347" s="36"/>
      <c r="B347" s="17">
        <v>2930909091101</v>
      </c>
      <c r="C347" s="19" t="s">
        <v>1029</v>
      </c>
      <c r="D347" s="18" t="s">
        <v>5034</v>
      </c>
    </row>
    <row r="348" spans="1:4" ht="31.5" x14ac:dyDescent="0.25">
      <c r="A348" s="36"/>
      <c r="B348" s="17">
        <v>2933490013101</v>
      </c>
      <c r="C348" s="19" t="s">
        <v>1030</v>
      </c>
      <c r="D348" s="18" t="s">
        <v>5030</v>
      </c>
    </row>
    <row r="349" spans="1:4" ht="31.5" x14ac:dyDescent="0.25">
      <c r="A349" s="36"/>
      <c r="B349" s="17">
        <v>2936210000101</v>
      </c>
      <c r="C349" s="19" t="s">
        <v>1031</v>
      </c>
      <c r="D349" s="18" t="s">
        <v>5028</v>
      </c>
    </row>
    <row r="350" spans="1:4" ht="31.5" x14ac:dyDescent="0.25">
      <c r="A350" s="36"/>
      <c r="B350" s="17">
        <v>2936220000101</v>
      </c>
      <c r="C350" s="19" t="s">
        <v>1032</v>
      </c>
      <c r="D350" s="18" t="s">
        <v>5029</v>
      </c>
    </row>
    <row r="351" spans="1:4" ht="31.5" x14ac:dyDescent="0.25">
      <c r="A351" s="36"/>
      <c r="B351" s="17">
        <v>2936230000101</v>
      </c>
      <c r="C351" s="19" t="s">
        <v>1033</v>
      </c>
      <c r="D351" s="18" t="s">
        <v>5075</v>
      </c>
    </row>
    <row r="352" spans="1:4" ht="31.5" x14ac:dyDescent="0.25">
      <c r="A352" s="36"/>
      <c r="B352" s="17">
        <v>2936240000101</v>
      </c>
      <c r="C352" s="19" t="s">
        <v>1034</v>
      </c>
      <c r="D352" s="19" t="s">
        <v>1035</v>
      </c>
    </row>
    <row r="353" spans="1:4" ht="31.5" x14ac:dyDescent="0.25">
      <c r="A353" s="36"/>
      <c r="B353" s="17">
        <v>2936250000101</v>
      </c>
      <c r="C353" s="19" t="s">
        <v>1036</v>
      </c>
      <c r="D353" s="18" t="s">
        <v>5027</v>
      </c>
    </row>
    <row r="354" spans="1:4" ht="31.5" x14ac:dyDescent="0.25">
      <c r="A354" s="36"/>
      <c r="B354" s="17">
        <v>2936260000101</v>
      </c>
      <c r="C354" s="19" t="s">
        <v>1037</v>
      </c>
      <c r="D354" s="18" t="s">
        <v>5026</v>
      </c>
    </row>
    <row r="355" spans="1:4" ht="31.5" x14ac:dyDescent="0.25">
      <c r="A355" s="36"/>
      <c r="B355" s="17">
        <v>2936270090101</v>
      </c>
      <c r="C355" s="19" t="s">
        <v>1038</v>
      </c>
      <c r="D355" s="18" t="s">
        <v>5025</v>
      </c>
    </row>
    <row r="356" spans="1:4" ht="31.5" x14ac:dyDescent="0.25">
      <c r="A356" s="36"/>
      <c r="B356" s="17">
        <v>2936280000101</v>
      </c>
      <c r="C356" s="19" t="s">
        <v>1039</v>
      </c>
      <c r="D356" s="18" t="s">
        <v>5024</v>
      </c>
    </row>
    <row r="357" spans="1:4" ht="31.5" x14ac:dyDescent="0.25">
      <c r="A357" s="36"/>
      <c r="B357" s="17">
        <v>2936290000101</v>
      </c>
      <c r="C357" s="19" t="s">
        <v>1040</v>
      </c>
      <c r="D357" s="19" t="s">
        <v>1041</v>
      </c>
    </row>
    <row r="358" spans="1:4" ht="31.5" x14ac:dyDescent="0.25">
      <c r="A358" s="36"/>
      <c r="B358" s="17">
        <v>2936901000101</v>
      </c>
      <c r="C358" s="19" t="s">
        <v>1042</v>
      </c>
      <c r="D358" s="18" t="s">
        <v>5023</v>
      </c>
    </row>
    <row r="359" spans="1:4" ht="47.25" x14ac:dyDescent="0.25">
      <c r="A359" s="36"/>
      <c r="B359" s="17">
        <v>2936909000101</v>
      </c>
      <c r="C359" s="19" t="s">
        <v>1043</v>
      </c>
      <c r="D359" s="18" t="s">
        <v>5076</v>
      </c>
    </row>
    <row r="360" spans="1:4" ht="31.5" x14ac:dyDescent="0.25">
      <c r="A360" s="36"/>
      <c r="B360" s="17">
        <v>2940001000101</v>
      </c>
      <c r="C360" s="19" t="s">
        <v>1044</v>
      </c>
      <c r="D360" s="18" t="s">
        <v>5077</v>
      </c>
    </row>
    <row r="361" spans="1:4" ht="47.25" x14ac:dyDescent="0.25">
      <c r="A361" s="36"/>
      <c r="B361" s="17">
        <v>2940009090101</v>
      </c>
      <c r="C361" s="19" t="s">
        <v>1045</v>
      </c>
      <c r="D361" s="18" t="s">
        <v>5022</v>
      </c>
    </row>
    <row r="362" spans="1:4" ht="31.5" x14ac:dyDescent="0.25">
      <c r="A362" s="36"/>
      <c r="B362" s="17">
        <v>2942000000101</v>
      </c>
      <c r="C362" s="19" t="s">
        <v>1046</v>
      </c>
      <c r="D362" s="18" t="s">
        <v>5021</v>
      </c>
    </row>
    <row r="363" spans="1:4" ht="31.5" x14ac:dyDescent="0.25">
      <c r="A363" s="36"/>
      <c r="B363" s="17">
        <v>3002493020101</v>
      </c>
      <c r="C363" s="19" t="s">
        <v>1047</v>
      </c>
      <c r="D363" s="18" t="s">
        <v>5020</v>
      </c>
    </row>
    <row r="364" spans="1:4" ht="31.5" x14ac:dyDescent="0.25">
      <c r="A364" s="36"/>
      <c r="B364" s="17">
        <v>3102100010101</v>
      </c>
      <c r="C364" s="19" t="s">
        <v>1048</v>
      </c>
      <c r="D364" s="18" t="s">
        <v>5019</v>
      </c>
    </row>
    <row r="365" spans="1:4" ht="31.5" x14ac:dyDescent="0.25">
      <c r="A365" s="36"/>
      <c r="B365" s="17">
        <v>3102100090101</v>
      </c>
      <c r="C365" s="19" t="s">
        <v>1049</v>
      </c>
      <c r="D365" s="18" t="s">
        <v>5018</v>
      </c>
    </row>
    <row r="366" spans="1:4" ht="31.5" x14ac:dyDescent="0.25">
      <c r="A366" s="36"/>
      <c r="B366" s="17">
        <v>3102210000101</v>
      </c>
      <c r="C366" s="19" t="s">
        <v>1050</v>
      </c>
      <c r="D366" s="18" t="s">
        <v>5017</v>
      </c>
    </row>
    <row r="367" spans="1:4" ht="31.5" x14ac:dyDescent="0.25">
      <c r="A367" s="36"/>
      <c r="B367" s="17">
        <v>3104209000101</v>
      </c>
      <c r="C367" s="19" t="s">
        <v>1051</v>
      </c>
      <c r="D367" s="18" t="s">
        <v>5014</v>
      </c>
    </row>
    <row r="368" spans="1:4" ht="31.5" x14ac:dyDescent="0.25">
      <c r="A368" s="36"/>
      <c r="B368" s="17">
        <v>3104300000101</v>
      </c>
      <c r="C368" s="19" t="s">
        <v>1052</v>
      </c>
      <c r="D368" s="18" t="s">
        <v>5015</v>
      </c>
    </row>
    <row r="369" spans="1:4" ht="31.5" x14ac:dyDescent="0.25">
      <c r="A369" s="36"/>
      <c r="B369" s="17">
        <v>3105300010101</v>
      </c>
      <c r="C369" s="19" t="s">
        <v>1053</v>
      </c>
      <c r="D369" s="18" t="s">
        <v>5016</v>
      </c>
    </row>
    <row r="370" spans="1:4" ht="31.5" x14ac:dyDescent="0.25">
      <c r="A370" s="36"/>
      <c r="B370" s="17">
        <v>3105300090101</v>
      </c>
      <c r="C370" s="19" t="s">
        <v>1054</v>
      </c>
      <c r="D370" s="18" t="s">
        <v>5013</v>
      </c>
    </row>
    <row r="371" spans="1:4" ht="47.25" x14ac:dyDescent="0.25">
      <c r="A371" s="36"/>
      <c r="B371" s="17">
        <v>3105400000101</v>
      </c>
      <c r="C371" s="19" t="s">
        <v>1055</v>
      </c>
      <c r="D371" s="18" t="s">
        <v>5012</v>
      </c>
    </row>
    <row r="372" spans="1:4" ht="47.25" x14ac:dyDescent="0.25">
      <c r="A372" s="36"/>
      <c r="B372" s="17">
        <v>3105590000101</v>
      </c>
      <c r="C372" s="19" t="s">
        <v>1056</v>
      </c>
      <c r="D372" s="18" t="s">
        <v>5010</v>
      </c>
    </row>
    <row r="373" spans="1:4" ht="63" x14ac:dyDescent="0.25">
      <c r="A373" s="36"/>
      <c r="B373" s="17">
        <v>3203001910101</v>
      </c>
      <c r="C373" s="19" t="s">
        <v>1057</v>
      </c>
      <c r="D373" s="18" t="s">
        <v>5011</v>
      </c>
    </row>
    <row r="374" spans="1:4" ht="63" x14ac:dyDescent="0.25">
      <c r="A374" s="36"/>
      <c r="B374" s="17">
        <v>3203001990101</v>
      </c>
      <c r="C374" s="19" t="s">
        <v>1058</v>
      </c>
      <c r="D374" s="19" t="s">
        <v>1059</v>
      </c>
    </row>
    <row r="375" spans="1:4" ht="31.5" x14ac:dyDescent="0.25">
      <c r="A375" s="36"/>
      <c r="B375" s="17">
        <v>3204199000101</v>
      </c>
      <c r="C375" s="19" t="s">
        <v>1060</v>
      </c>
      <c r="D375" s="18" t="s">
        <v>5004</v>
      </c>
    </row>
    <row r="376" spans="1:4" ht="31.5" x14ac:dyDescent="0.25">
      <c r="A376" s="36"/>
      <c r="B376" s="17">
        <v>3505100000101</v>
      </c>
      <c r="C376" s="19" t="s">
        <v>1061</v>
      </c>
      <c r="D376" s="18" t="s">
        <v>5005</v>
      </c>
    </row>
    <row r="377" spans="1:4" ht="31.5" x14ac:dyDescent="0.25">
      <c r="A377" s="36"/>
      <c r="B377" s="17">
        <v>3507100000999</v>
      </c>
      <c r="C377" s="19" t="s">
        <v>1062</v>
      </c>
      <c r="D377" s="18" t="s">
        <v>5006</v>
      </c>
    </row>
    <row r="378" spans="1:4" ht="31.5" x14ac:dyDescent="0.25">
      <c r="A378" s="36"/>
      <c r="B378" s="17">
        <v>3507901000999</v>
      </c>
      <c r="C378" s="19" t="s">
        <v>1063</v>
      </c>
      <c r="D378" s="18" t="s">
        <v>5007</v>
      </c>
    </row>
    <row r="379" spans="1:4" ht="31.5" x14ac:dyDescent="0.25">
      <c r="A379" s="36"/>
      <c r="B379" s="17">
        <v>3507902000999</v>
      </c>
      <c r="C379" s="19" t="s">
        <v>1064</v>
      </c>
      <c r="D379" s="18" t="s">
        <v>5008</v>
      </c>
    </row>
    <row r="380" spans="1:4" ht="31.5" x14ac:dyDescent="0.25">
      <c r="A380" s="36"/>
      <c r="B380" s="17">
        <v>3507909090101</v>
      </c>
      <c r="C380" s="19" t="s">
        <v>1065</v>
      </c>
      <c r="D380" s="18" t="s">
        <v>5009</v>
      </c>
    </row>
    <row r="381" spans="1:4" ht="31.5" x14ac:dyDescent="0.25">
      <c r="A381" s="36"/>
      <c r="B381" s="17">
        <v>3507909090103</v>
      </c>
      <c r="C381" s="19" t="s">
        <v>1066</v>
      </c>
      <c r="D381" s="18" t="s">
        <v>5000</v>
      </c>
    </row>
    <row r="382" spans="1:4" ht="31.5" x14ac:dyDescent="0.25">
      <c r="A382" s="36"/>
      <c r="B382" s="17">
        <v>3507909090104</v>
      </c>
      <c r="C382" s="19" t="s">
        <v>1067</v>
      </c>
      <c r="D382" s="18" t="s">
        <v>5001</v>
      </c>
    </row>
    <row r="383" spans="1:4" ht="31.5" x14ac:dyDescent="0.25">
      <c r="A383" s="36"/>
      <c r="B383" s="17">
        <v>3507909090105</v>
      </c>
      <c r="C383" s="19" t="s">
        <v>1068</v>
      </c>
      <c r="D383" s="18" t="s">
        <v>5002</v>
      </c>
    </row>
    <row r="384" spans="1:4" ht="31.5" x14ac:dyDescent="0.25">
      <c r="A384" s="36"/>
      <c r="B384" s="17">
        <v>3804000010101</v>
      </c>
      <c r="C384" s="19" t="s">
        <v>1069</v>
      </c>
      <c r="D384" s="18" t="s">
        <v>5003</v>
      </c>
    </row>
    <row r="385" spans="1:4" ht="47.25" x14ac:dyDescent="0.25">
      <c r="A385" s="36"/>
      <c r="B385" s="17">
        <v>3804000090101</v>
      </c>
      <c r="C385" s="19" t="s">
        <v>1070</v>
      </c>
      <c r="D385" s="18" t="s">
        <v>4999</v>
      </c>
    </row>
    <row r="386" spans="1:4" ht="31.5" x14ac:dyDescent="0.25">
      <c r="A386" s="36"/>
      <c r="B386" s="17">
        <v>3823110000101</v>
      </c>
      <c r="C386" s="19" t="s">
        <v>1071</v>
      </c>
      <c r="D386" s="18" t="s">
        <v>4995</v>
      </c>
    </row>
    <row r="387" spans="1:4" ht="31.5" x14ac:dyDescent="0.25">
      <c r="A387" s="36"/>
      <c r="B387" s="17">
        <v>3906909090101</v>
      </c>
      <c r="C387" s="19" t="s">
        <v>1072</v>
      </c>
      <c r="D387" s="18" t="s">
        <v>4996</v>
      </c>
    </row>
    <row r="388" spans="1:4" ht="31.5" x14ac:dyDescent="0.25">
      <c r="A388" s="36"/>
      <c r="B388" s="17">
        <v>3912310000101</v>
      </c>
      <c r="C388" s="19" t="s">
        <v>1073</v>
      </c>
      <c r="D388" s="18" t="s">
        <v>4993</v>
      </c>
    </row>
    <row r="389" spans="1:4" ht="31.5" x14ac:dyDescent="0.25">
      <c r="A389" s="36"/>
      <c r="B389" s="17">
        <v>3913100000101</v>
      </c>
      <c r="C389" s="19" t="s">
        <v>1074</v>
      </c>
      <c r="D389" s="18" t="s">
        <v>4994</v>
      </c>
    </row>
    <row r="390" spans="1:4" ht="31.5" x14ac:dyDescent="0.25">
      <c r="A390" s="36"/>
      <c r="B390" s="17">
        <v>3913900011101</v>
      </c>
      <c r="C390" s="19" t="s">
        <v>1075</v>
      </c>
      <c r="D390" s="18" t="s">
        <v>4997</v>
      </c>
    </row>
    <row r="391" spans="1:4" ht="47.25" x14ac:dyDescent="0.25">
      <c r="A391" s="36"/>
      <c r="B391" s="17">
        <v>3913900090101</v>
      </c>
      <c r="C391" s="19" t="s">
        <v>1076</v>
      </c>
      <c r="D391" s="18" t="s">
        <v>4998</v>
      </c>
    </row>
    <row r="392" spans="1:4" ht="15.75" x14ac:dyDescent="0.25">
      <c r="B392" s="4"/>
    </row>
    <row r="393" spans="1:4" ht="15.75" x14ac:dyDescent="0.25">
      <c r="B393" s="4"/>
    </row>
    <row r="394" spans="1:4" ht="15.75" x14ac:dyDescent="0.25">
      <c r="B394" s="4"/>
    </row>
    <row r="395" spans="1:4" ht="15.75" x14ac:dyDescent="0.25">
      <c r="B395" s="4"/>
    </row>
    <row r="396" spans="1:4" ht="15.75" x14ac:dyDescent="0.25">
      <c r="B396" s="4"/>
    </row>
    <row r="397" spans="1:4" ht="15.75" x14ac:dyDescent="0.25">
      <c r="B397" s="4"/>
    </row>
    <row r="398" spans="1:4" ht="15.75" x14ac:dyDescent="0.25">
      <c r="B398" s="4"/>
    </row>
    <row r="399" spans="1:4" ht="15.75" x14ac:dyDescent="0.25">
      <c r="B399" s="4"/>
    </row>
    <row r="400" spans="1:4" ht="15.75" x14ac:dyDescent="0.25">
      <c r="B400" s="4"/>
    </row>
    <row r="401" spans="2:2" ht="15.75" x14ac:dyDescent="0.25">
      <c r="B401" s="4"/>
    </row>
    <row r="402" spans="2:2" ht="15.75" x14ac:dyDescent="0.25">
      <c r="B402" s="4"/>
    </row>
    <row r="403" spans="2:2" ht="15.75" x14ac:dyDescent="0.25">
      <c r="B403" s="4"/>
    </row>
    <row r="404" spans="2:2" ht="15.75" x14ac:dyDescent="0.25">
      <c r="B404" s="4"/>
    </row>
    <row r="405" spans="2:2" ht="15.75" x14ac:dyDescent="0.25">
      <c r="B405" s="4"/>
    </row>
    <row r="406" spans="2:2" ht="15.75" x14ac:dyDescent="0.25">
      <c r="B406" s="4"/>
    </row>
    <row r="407" spans="2:2" ht="15.75" x14ac:dyDescent="0.25">
      <c r="B407" s="4"/>
    </row>
    <row r="408" spans="2:2" ht="15.75" x14ac:dyDescent="0.25">
      <c r="B408" s="4"/>
    </row>
    <row r="409" spans="2:2" ht="15.75" x14ac:dyDescent="0.25">
      <c r="B409" s="4"/>
    </row>
    <row r="410" spans="2:2" ht="15.75" x14ac:dyDescent="0.25">
      <c r="B410" s="4"/>
    </row>
    <row r="411" spans="2:2" ht="15.75" x14ac:dyDescent="0.25">
      <c r="B411" s="4"/>
    </row>
    <row r="412" spans="2:2" ht="15.75" x14ac:dyDescent="0.25">
      <c r="B412" s="4"/>
    </row>
    <row r="413" spans="2:2" ht="15.75" x14ac:dyDescent="0.25">
      <c r="B413" s="4"/>
    </row>
    <row r="414" spans="2:2" ht="15.75" x14ac:dyDescent="0.25">
      <c r="B414" s="4"/>
    </row>
    <row r="415" spans="2:2" ht="15.75" x14ac:dyDescent="0.25">
      <c r="B415" s="4"/>
    </row>
    <row r="416" spans="2:2" ht="15.75" x14ac:dyDescent="0.25">
      <c r="B416" s="4"/>
    </row>
    <row r="417" spans="2:2" ht="15.75" x14ac:dyDescent="0.25">
      <c r="B417" s="4"/>
    </row>
    <row r="418" spans="2:2" ht="15.75" x14ac:dyDescent="0.25">
      <c r="B418" s="4"/>
    </row>
    <row r="419" spans="2:2" ht="15.75" x14ac:dyDescent="0.25">
      <c r="B419" s="4"/>
    </row>
    <row r="420" spans="2:2" ht="15.75" x14ac:dyDescent="0.25">
      <c r="B420" s="4"/>
    </row>
    <row r="421" spans="2:2" ht="15.75" x14ac:dyDescent="0.25">
      <c r="B421" s="4"/>
    </row>
    <row r="422" spans="2:2" ht="15.75" x14ac:dyDescent="0.25">
      <c r="B422" s="4"/>
    </row>
    <row r="423" spans="2:2" ht="15.75" x14ac:dyDescent="0.25">
      <c r="B423" s="4"/>
    </row>
    <row r="424" spans="2:2" ht="15.75" x14ac:dyDescent="0.25">
      <c r="B424" s="4"/>
    </row>
    <row r="425" spans="2:2" ht="15.75" x14ac:dyDescent="0.25">
      <c r="B425" s="4"/>
    </row>
    <row r="426" spans="2:2" ht="15.75" x14ac:dyDescent="0.25">
      <c r="B426" s="4"/>
    </row>
    <row r="427" spans="2:2" ht="15.75" x14ac:dyDescent="0.25">
      <c r="B427" s="4"/>
    </row>
    <row r="428" spans="2:2" ht="15.75" x14ac:dyDescent="0.25">
      <c r="B428" s="4"/>
    </row>
    <row r="429" spans="2:2" ht="15.75" x14ac:dyDescent="0.25">
      <c r="B429" s="4"/>
    </row>
    <row r="430" spans="2:2" ht="15.75" x14ac:dyDescent="0.25">
      <c r="B430" s="4"/>
    </row>
    <row r="431" spans="2:2" ht="15.75" x14ac:dyDescent="0.25">
      <c r="B431" s="4"/>
    </row>
    <row r="432" spans="2:2" ht="15.75" x14ac:dyDescent="0.25">
      <c r="B432" s="4"/>
    </row>
    <row r="433" spans="2:2" ht="15.75" x14ac:dyDescent="0.25">
      <c r="B433" s="4"/>
    </row>
    <row r="434" spans="2:2" ht="15.75" x14ac:dyDescent="0.25">
      <c r="B434" s="4"/>
    </row>
    <row r="435" spans="2:2" ht="15.75" x14ac:dyDescent="0.25">
      <c r="B435" s="4"/>
    </row>
    <row r="436" spans="2:2" ht="15.75" x14ac:dyDescent="0.25">
      <c r="B436" s="4"/>
    </row>
    <row r="437" spans="2:2" ht="15.75" x14ac:dyDescent="0.25">
      <c r="B437" s="4"/>
    </row>
    <row r="438" spans="2:2" ht="15.75" x14ac:dyDescent="0.25">
      <c r="B438" s="4"/>
    </row>
    <row r="439" spans="2:2" ht="15.75" x14ac:dyDescent="0.25">
      <c r="B439" s="4"/>
    </row>
    <row r="440" spans="2:2" ht="15.75" x14ac:dyDescent="0.25">
      <c r="B440" s="4"/>
    </row>
    <row r="441" spans="2:2" ht="15.75" x14ac:dyDescent="0.25">
      <c r="B441" s="4"/>
    </row>
    <row r="442" spans="2:2" ht="15.75" x14ac:dyDescent="0.25">
      <c r="B442" s="4"/>
    </row>
    <row r="443" spans="2:2" ht="15.75" x14ac:dyDescent="0.25">
      <c r="B443" s="4"/>
    </row>
    <row r="444" spans="2:2" ht="15.75" x14ac:dyDescent="0.25">
      <c r="B444" s="4"/>
    </row>
    <row r="445" spans="2:2" ht="15.75" x14ac:dyDescent="0.25">
      <c r="B445" s="4"/>
    </row>
    <row r="446" spans="2:2" ht="15.75" x14ac:dyDescent="0.25">
      <c r="B446" s="4"/>
    </row>
    <row r="447" spans="2:2" ht="15.75" x14ac:dyDescent="0.25">
      <c r="B447" s="4"/>
    </row>
    <row r="448" spans="2:2" ht="15.75" x14ac:dyDescent="0.25">
      <c r="B448" s="4"/>
    </row>
    <row r="449" spans="2:2" ht="15.75" x14ac:dyDescent="0.25">
      <c r="B449" s="4"/>
    </row>
    <row r="450" spans="2:2" ht="15.75" x14ac:dyDescent="0.25">
      <c r="B450" s="4"/>
    </row>
    <row r="451" spans="2:2" ht="15.75" x14ac:dyDescent="0.25">
      <c r="B451" s="4"/>
    </row>
    <row r="452" spans="2:2" ht="15.75" x14ac:dyDescent="0.25">
      <c r="B452" s="4"/>
    </row>
    <row r="453" spans="2:2" ht="15.75" x14ac:dyDescent="0.25">
      <c r="B453" s="4"/>
    </row>
    <row r="454" spans="2:2" ht="15.75" x14ac:dyDescent="0.25">
      <c r="B454" s="4"/>
    </row>
    <row r="455" spans="2:2" ht="15.75" x14ac:dyDescent="0.25">
      <c r="B455" s="4"/>
    </row>
    <row r="456" spans="2:2" ht="15.75" x14ac:dyDescent="0.25">
      <c r="B456" s="4"/>
    </row>
    <row r="457" spans="2:2" ht="15.75" x14ac:dyDescent="0.25">
      <c r="B457" s="4"/>
    </row>
    <row r="458" spans="2:2" ht="15.75" x14ac:dyDescent="0.25">
      <c r="B458" s="4"/>
    </row>
    <row r="459" spans="2:2" ht="15.75" x14ac:dyDescent="0.25">
      <c r="B459" s="4"/>
    </row>
    <row r="460" spans="2:2" ht="15.75" x14ac:dyDescent="0.25">
      <c r="B460" s="4"/>
    </row>
    <row r="461" spans="2:2" ht="15.75" x14ac:dyDescent="0.25">
      <c r="B461" s="4"/>
    </row>
    <row r="462" spans="2:2" ht="15.75" x14ac:dyDescent="0.25">
      <c r="B462" s="4"/>
    </row>
    <row r="463" spans="2:2" ht="15.75" x14ac:dyDescent="0.25">
      <c r="B463" s="4"/>
    </row>
    <row r="464" spans="2:2" ht="15.75" x14ac:dyDescent="0.25">
      <c r="B464" s="4"/>
    </row>
    <row r="465" spans="2:2" ht="15.75" x14ac:dyDescent="0.25">
      <c r="B465" s="4"/>
    </row>
    <row r="466" spans="2:2" ht="15.75" x14ac:dyDescent="0.25">
      <c r="B466" s="4"/>
    </row>
    <row r="467" spans="2:2" ht="15.75" x14ac:dyDescent="0.25">
      <c r="B467" s="4"/>
    </row>
    <row r="468" spans="2:2" ht="15.75" x14ac:dyDescent="0.25">
      <c r="B468" s="4"/>
    </row>
    <row r="469" spans="2:2" ht="15.75" x14ac:dyDescent="0.25">
      <c r="B469" s="4"/>
    </row>
    <row r="470" spans="2:2" ht="15.75" x14ac:dyDescent="0.25">
      <c r="B470" s="4"/>
    </row>
    <row r="471" spans="2:2" ht="15.75" x14ac:dyDescent="0.25">
      <c r="B471" s="4"/>
    </row>
    <row r="472" spans="2:2" ht="15.75" x14ac:dyDescent="0.25">
      <c r="B472" s="4"/>
    </row>
    <row r="473" spans="2:2" ht="15.75" x14ac:dyDescent="0.25">
      <c r="B473" s="4"/>
    </row>
    <row r="474" spans="2:2" ht="15.75" x14ac:dyDescent="0.25">
      <c r="B474" s="4"/>
    </row>
    <row r="475" spans="2:2" ht="15.75" x14ac:dyDescent="0.25">
      <c r="B475" s="4"/>
    </row>
    <row r="476" spans="2:2" ht="15.75" x14ac:dyDescent="0.25">
      <c r="B476" s="4"/>
    </row>
    <row r="477" spans="2:2" ht="15.75" x14ac:dyDescent="0.25">
      <c r="B477" s="4"/>
    </row>
    <row r="478" spans="2:2" ht="15.75" x14ac:dyDescent="0.25">
      <c r="B478" s="4"/>
    </row>
    <row r="479" spans="2:2" ht="15.75" x14ac:dyDescent="0.25">
      <c r="B479" s="4"/>
    </row>
    <row r="480" spans="2:2" ht="15.75" x14ac:dyDescent="0.25">
      <c r="B480" s="4"/>
    </row>
    <row r="481" spans="2:2" ht="15.75" x14ac:dyDescent="0.25">
      <c r="B481" s="4"/>
    </row>
    <row r="482" spans="2:2" ht="15.75" x14ac:dyDescent="0.25">
      <c r="B482" s="4"/>
    </row>
    <row r="483" spans="2:2" ht="15.75" x14ac:dyDescent="0.25">
      <c r="B483" s="4"/>
    </row>
    <row r="484" spans="2:2" ht="15.75" x14ac:dyDescent="0.25">
      <c r="B484" s="4"/>
    </row>
    <row r="485" spans="2:2" ht="15.75" x14ac:dyDescent="0.25">
      <c r="B485" s="4"/>
    </row>
    <row r="486" spans="2:2" ht="15.75" x14ac:dyDescent="0.25">
      <c r="B486" s="4"/>
    </row>
    <row r="487" spans="2:2" ht="15.75" x14ac:dyDescent="0.25">
      <c r="B487" s="4"/>
    </row>
    <row r="488" spans="2:2" ht="15.75" x14ac:dyDescent="0.25">
      <c r="B488" s="4"/>
    </row>
    <row r="489" spans="2:2" ht="15.75" x14ac:dyDescent="0.25">
      <c r="B489" s="4"/>
    </row>
    <row r="490" spans="2:2" ht="15.75" x14ac:dyDescent="0.25">
      <c r="B490" s="4"/>
    </row>
    <row r="491" spans="2:2" ht="15.75" x14ac:dyDescent="0.25">
      <c r="B491" s="4"/>
    </row>
    <row r="492" spans="2:2" ht="15.75" x14ac:dyDescent="0.25">
      <c r="B492" s="4"/>
    </row>
    <row r="493" spans="2:2" ht="15.75" x14ac:dyDescent="0.25">
      <c r="B493" s="4"/>
    </row>
    <row r="494" spans="2:2" ht="15.75" x14ac:dyDescent="0.25">
      <c r="B494" s="4"/>
    </row>
    <row r="495" spans="2:2" ht="15.75" x14ac:dyDescent="0.25">
      <c r="B495" s="4"/>
    </row>
    <row r="496" spans="2:2" ht="15.75" x14ac:dyDescent="0.25">
      <c r="B496" s="4"/>
    </row>
    <row r="497" spans="2:2" ht="15.75" x14ac:dyDescent="0.25">
      <c r="B497" s="4"/>
    </row>
    <row r="498" spans="2:2" ht="15.75" x14ac:dyDescent="0.25">
      <c r="B498" s="4"/>
    </row>
    <row r="499" spans="2:2" ht="15.75" x14ac:dyDescent="0.25">
      <c r="B499" s="4"/>
    </row>
    <row r="500" spans="2:2" ht="15.75" x14ac:dyDescent="0.25">
      <c r="B500" s="4"/>
    </row>
    <row r="501" spans="2:2" ht="15.75" x14ac:dyDescent="0.25">
      <c r="B501" s="4"/>
    </row>
    <row r="502" spans="2:2" ht="15.75" x14ac:dyDescent="0.25">
      <c r="B502" s="4"/>
    </row>
    <row r="503" spans="2:2" ht="15.75" x14ac:dyDescent="0.25">
      <c r="B503" s="4"/>
    </row>
    <row r="504" spans="2:2" ht="15.75" x14ac:dyDescent="0.25">
      <c r="B504" s="4"/>
    </row>
    <row r="505" spans="2:2" ht="15.75" x14ac:dyDescent="0.25">
      <c r="B505" s="4"/>
    </row>
    <row r="506" spans="2:2" ht="15.75" x14ac:dyDescent="0.25">
      <c r="B506" s="4"/>
    </row>
    <row r="507" spans="2:2" ht="15.75" x14ac:dyDescent="0.25">
      <c r="B507" s="4"/>
    </row>
    <row r="508" spans="2:2" ht="15.75" x14ac:dyDescent="0.25">
      <c r="B508" s="4"/>
    </row>
    <row r="509" spans="2:2" ht="15.75" x14ac:dyDescent="0.25">
      <c r="B509" s="4"/>
    </row>
    <row r="510" spans="2:2" ht="15.75" x14ac:dyDescent="0.25">
      <c r="B510" s="4"/>
    </row>
    <row r="511" spans="2:2" ht="15.75" x14ac:dyDescent="0.25">
      <c r="B511" s="4"/>
    </row>
    <row r="512" spans="2:2" ht="15.75" x14ac:dyDescent="0.25">
      <c r="B512" s="4"/>
    </row>
    <row r="513" spans="2:2" ht="15.75" x14ac:dyDescent="0.25">
      <c r="B513" s="4"/>
    </row>
    <row r="514" spans="2:2" ht="15.75" x14ac:dyDescent="0.25">
      <c r="B514" s="4"/>
    </row>
    <row r="515" spans="2:2" ht="15.75" x14ac:dyDescent="0.25">
      <c r="B515" s="4"/>
    </row>
    <row r="516" spans="2:2" ht="15.75" x14ac:dyDescent="0.25">
      <c r="B516" s="4"/>
    </row>
    <row r="517" spans="2:2" ht="15.75" x14ac:dyDescent="0.25">
      <c r="B517" s="4"/>
    </row>
    <row r="518" spans="2:2" ht="15.75" x14ac:dyDescent="0.25">
      <c r="B518" s="4"/>
    </row>
    <row r="519" spans="2:2" ht="15.75" x14ac:dyDescent="0.25">
      <c r="B519" s="4"/>
    </row>
    <row r="520" spans="2:2" ht="15.75" x14ac:dyDescent="0.25">
      <c r="B520" s="4"/>
    </row>
    <row r="521" spans="2:2" ht="15.75" x14ac:dyDescent="0.25">
      <c r="B521" s="4"/>
    </row>
    <row r="522" spans="2:2" ht="15.75" x14ac:dyDescent="0.25">
      <c r="B522" s="4"/>
    </row>
    <row r="523" spans="2:2" ht="15.75" x14ac:dyDescent="0.25">
      <c r="B523" s="4"/>
    </row>
    <row r="524" spans="2:2" ht="15.75" x14ac:dyDescent="0.25">
      <c r="B524" s="4"/>
    </row>
    <row r="525" spans="2:2" ht="15.75" x14ac:dyDescent="0.25">
      <c r="B525" s="4"/>
    </row>
    <row r="526" spans="2:2" ht="15.75" x14ac:dyDescent="0.25">
      <c r="B526" s="4"/>
    </row>
    <row r="527" spans="2:2" ht="15.75" x14ac:dyDescent="0.25">
      <c r="B527" s="4"/>
    </row>
    <row r="528" spans="2:2" ht="15.75" x14ac:dyDescent="0.25">
      <c r="B528" s="4"/>
    </row>
    <row r="529" spans="2:2" ht="15.75" x14ac:dyDescent="0.25">
      <c r="B529" s="4"/>
    </row>
    <row r="530" spans="2:2" ht="15.75" x14ac:dyDescent="0.25">
      <c r="B530" s="4"/>
    </row>
    <row r="531" spans="2:2" ht="15.75" x14ac:dyDescent="0.25">
      <c r="B531" s="4"/>
    </row>
    <row r="532" spans="2:2" ht="15.75" x14ac:dyDescent="0.25">
      <c r="B532" s="4"/>
    </row>
    <row r="533" spans="2:2" ht="15.75" x14ac:dyDescent="0.25">
      <c r="B533" s="4"/>
    </row>
    <row r="534" spans="2:2" ht="15.75" x14ac:dyDescent="0.25">
      <c r="B534" s="4"/>
    </row>
    <row r="535" spans="2:2" ht="15.75" x14ac:dyDescent="0.25">
      <c r="B535" s="4"/>
    </row>
    <row r="536" spans="2:2" ht="15.75" x14ac:dyDescent="0.25">
      <c r="B536" s="4"/>
    </row>
    <row r="537" spans="2:2" ht="15.75" x14ac:dyDescent="0.25">
      <c r="B537" s="4"/>
    </row>
    <row r="538" spans="2:2" ht="15.75" x14ac:dyDescent="0.25">
      <c r="B538" s="4"/>
    </row>
    <row r="539" spans="2:2" ht="15.75" x14ac:dyDescent="0.25">
      <c r="B539" s="4"/>
    </row>
    <row r="540" spans="2:2" ht="15.75" x14ac:dyDescent="0.25">
      <c r="B540" s="4"/>
    </row>
    <row r="541" spans="2:2" ht="15.75" x14ac:dyDescent="0.25">
      <c r="B541" s="4"/>
    </row>
    <row r="542" spans="2:2" ht="15.75" x14ac:dyDescent="0.25">
      <c r="B542" s="4"/>
    </row>
    <row r="543" spans="2:2" ht="15.75" x14ac:dyDescent="0.25">
      <c r="B543" s="4"/>
    </row>
    <row r="544" spans="2:2" ht="15.75" x14ac:dyDescent="0.25">
      <c r="B544" s="4"/>
    </row>
    <row r="545" spans="2:2" ht="15.75" x14ac:dyDescent="0.25">
      <c r="B545" s="4"/>
    </row>
    <row r="546" spans="2:2" ht="15.75" x14ac:dyDescent="0.25">
      <c r="B546" s="4"/>
    </row>
    <row r="547" spans="2:2" ht="15.75" x14ac:dyDescent="0.25">
      <c r="B547" s="4"/>
    </row>
    <row r="548" spans="2:2" ht="15.75" x14ac:dyDescent="0.25">
      <c r="B548" s="4"/>
    </row>
    <row r="549" spans="2:2" ht="15.75" x14ac:dyDescent="0.25">
      <c r="B549" s="4"/>
    </row>
    <row r="550" spans="2:2" ht="15.75" x14ac:dyDescent="0.25">
      <c r="B550" s="4"/>
    </row>
    <row r="551" spans="2:2" ht="15.75" x14ac:dyDescent="0.25">
      <c r="B551" s="4"/>
    </row>
    <row r="552" spans="2:2" ht="15.75" x14ac:dyDescent="0.25">
      <c r="B552" s="4"/>
    </row>
    <row r="553" spans="2:2" ht="15.75" x14ac:dyDescent="0.25">
      <c r="B553" s="4"/>
    </row>
    <row r="554" spans="2:2" ht="15.75" x14ac:dyDescent="0.25">
      <c r="B554" s="4"/>
    </row>
    <row r="555" spans="2:2" ht="15.75" x14ac:dyDescent="0.25">
      <c r="B555" s="4"/>
    </row>
    <row r="556" spans="2:2" ht="15.75" x14ac:dyDescent="0.25">
      <c r="B556" s="4"/>
    </row>
    <row r="557" spans="2:2" ht="15.75" x14ac:dyDescent="0.25">
      <c r="B557" s="4"/>
    </row>
    <row r="558" spans="2:2" ht="15.75" x14ac:dyDescent="0.25">
      <c r="B558" s="4"/>
    </row>
    <row r="559" spans="2:2" ht="15.75" x14ac:dyDescent="0.25">
      <c r="B559" s="4"/>
    </row>
    <row r="560" spans="2:2" ht="15.75" x14ac:dyDescent="0.25">
      <c r="B560" s="4"/>
    </row>
    <row r="561" spans="2:2" ht="15.75" x14ac:dyDescent="0.25">
      <c r="B561" s="4"/>
    </row>
    <row r="562" spans="2:2" ht="15.75" x14ac:dyDescent="0.25">
      <c r="B562" s="4"/>
    </row>
    <row r="563" spans="2:2" ht="15.75" x14ac:dyDescent="0.25">
      <c r="B563" s="4"/>
    </row>
    <row r="564" spans="2:2" ht="15.75" x14ac:dyDescent="0.25">
      <c r="B564" s="4"/>
    </row>
    <row r="565" spans="2:2" ht="15.75" x14ac:dyDescent="0.25">
      <c r="B565" s="4"/>
    </row>
    <row r="566" spans="2:2" ht="15.75" x14ac:dyDescent="0.25">
      <c r="B566" s="4"/>
    </row>
    <row r="567" spans="2:2" ht="15.75" x14ac:dyDescent="0.25">
      <c r="B567" s="4"/>
    </row>
    <row r="568" spans="2:2" ht="15.75" x14ac:dyDescent="0.25">
      <c r="B568" s="4"/>
    </row>
    <row r="569" spans="2:2" ht="15.75" x14ac:dyDescent="0.25">
      <c r="B569" s="4"/>
    </row>
    <row r="570" spans="2:2" ht="15.75" x14ac:dyDescent="0.25">
      <c r="B570" s="4"/>
    </row>
    <row r="571" spans="2:2" ht="15.75" x14ac:dyDescent="0.25">
      <c r="B571" s="4"/>
    </row>
    <row r="572" spans="2:2" ht="15.75" x14ac:dyDescent="0.25">
      <c r="B572" s="4"/>
    </row>
    <row r="573" spans="2:2" ht="15.75" x14ac:dyDescent="0.25">
      <c r="B573" s="4"/>
    </row>
    <row r="574" spans="2:2" ht="15.75" x14ac:dyDescent="0.25">
      <c r="B574" s="4"/>
    </row>
    <row r="575" spans="2:2" ht="15.75" x14ac:dyDescent="0.25">
      <c r="B575" s="4"/>
    </row>
    <row r="576" spans="2:2" ht="15.75" x14ac:dyDescent="0.25">
      <c r="B576" s="4"/>
    </row>
    <row r="577" spans="2:2" ht="15.75" x14ac:dyDescent="0.25">
      <c r="B577" s="4"/>
    </row>
    <row r="578" spans="2:2" ht="15.75" x14ac:dyDescent="0.25">
      <c r="B578" s="4"/>
    </row>
    <row r="579" spans="2:2" ht="15.75" x14ac:dyDescent="0.25">
      <c r="B579" s="4"/>
    </row>
    <row r="580" spans="2:2" ht="15.75" x14ac:dyDescent="0.25">
      <c r="B580" s="4"/>
    </row>
    <row r="581" spans="2:2" ht="15.75" x14ac:dyDescent="0.25">
      <c r="B581" s="4"/>
    </row>
    <row r="582" spans="2:2" ht="15.75" x14ac:dyDescent="0.25">
      <c r="B582" s="4"/>
    </row>
    <row r="583" spans="2:2" ht="15.75" x14ac:dyDescent="0.25">
      <c r="B583" s="4"/>
    </row>
    <row r="584" spans="2:2" ht="15.75" x14ac:dyDescent="0.25">
      <c r="B584" s="4"/>
    </row>
    <row r="585" spans="2:2" ht="15.75" x14ac:dyDescent="0.25">
      <c r="B585" s="4"/>
    </row>
    <row r="586" spans="2:2" ht="15.75" x14ac:dyDescent="0.25">
      <c r="B586" s="4"/>
    </row>
    <row r="587" spans="2:2" ht="15.75" x14ac:dyDescent="0.25">
      <c r="B587" s="4"/>
    </row>
    <row r="588" spans="2:2" ht="15.75" x14ac:dyDescent="0.25">
      <c r="B588" s="4"/>
    </row>
    <row r="589" spans="2:2" ht="15.75" x14ac:dyDescent="0.25">
      <c r="B589" s="4"/>
    </row>
    <row r="590" spans="2:2" ht="15.75" x14ac:dyDescent="0.25">
      <c r="B590" s="4"/>
    </row>
    <row r="591" spans="2:2" ht="15.75" x14ac:dyDescent="0.25">
      <c r="B591" s="4"/>
    </row>
    <row r="592" spans="2:2" ht="15.75" x14ac:dyDescent="0.25">
      <c r="B592" s="4"/>
    </row>
    <row r="593" spans="2:2" ht="15.75" x14ac:dyDescent="0.25">
      <c r="B593" s="4"/>
    </row>
    <row r="594" spans="2:2" ht="15.75" x14ac:dyDescent="0.25">
      <c r="B594" s="4"/>
    </row>
    <row r="595" spans="2:2" ht="15.75" x14ac:dyDescent="0.25">
      <c r="B595" s="4"/>
    </row>
    <row r="596" spans="2:2" ht="15.75" x14ac:dyDescent="0.25">
      <c r="B596" s="4"/>
    </row>
    <row r="597" spans="2:2" ht="15.75" x14ac:dyDescent="0.25">
      <c r="B597" s="4"/>
    </row>
    <row r="598" spans="2:2" ht="15.75" x14ac:dyDescent="0.25">
      <c r="B598" s="4"/>
    </row>
    <row r="599" spans="2:2" ht="15.75" x14ac:dyDescent="0.25">
      <c r="B599" s="4"/>
    </row>
    <row r="600" spans="2:2" ht="15.75" x14ac:dyDescent="0.25">
      <c r="B600" s="4"/>
    </row>
    <row r="601" spans="2:2" ht="15.75" x14ac:dyDescent="0.25">
      <c r="B601" s="4"/>
    </row>
    <row r="602" spans="2:2" ht="15.75" x14ac:dyDescent="0.25">
      <c r="B602" s="4"/>
    </row>
    <row r="603" spans="2:2" ht="15.75" x14ac:dyDescent="0.25">
      <c r="B603" s="4"/>
    </row>
    <row r="604" spans="2:2" ht="15.75" x14ac:dyDescent="0.25">
      <c r="B604" s="4"/>
    </row>
    <row r="605" spans="2:2" ht="15.75" x14ac:dyDescent="0.25">
      <c r="B605" s="4"/>
    </row>
    <row r="606" spans="2:2" ht="15.75" x14ac:dyDescent="0.25">
      <c r="B606" s="4"/>
    </row>
    <row r="607" spans="2:2" ht="15.75" x14ac:dyDescent="0.25">
      <c r="B607" s="4"/>
    </row>
    <row r="608" spans="2:2" ht="15.75" x14ac:dyDescent="0.25">
      <c r="B608" s="4"/>
    </row>
    <row r="609" spans="2:2" ht="15.75" x14ac:dyDescent="0.25">
      <c r="B609" s="4"/>
    </row>
    <row r="610" spans="2:2" ht="15.75" x14ac:dyDescent="0.25">
      <c r="B610" s="4"/>
    </row>
    <row r="611" spans="2:2" ht="15.75" x14ac:dyDescent="0.25">
      <c r="B611" s="4"/>
    </row>
    <row r="612" spans="2:2" ht="15.75" x14ac:dyDescent="0.25">
      <c r="B612" s="4"/>
    </row>
    <row r="613" spans="2:2" ht="15.75" x14ac:dyDescent="0.25">
      <c r="B613" s="4"/>
    </row>
    <row r="614" spans="2:2" ht="15.75" x14ac:dyDescent="0.25">
      <c r="B614" s="4"/>
    </row>
    <row r="615" spans="2:2" ht="15.75" x14ac:dyDescent="0.25">
      <c r="B615" s="4"/>
    </row>
    <row r="616" spans="2:2" ht="15.75" x14ac:dyDescent="0.25">
      <c r="B616" s="4"/>
    </row>
    <row r="617" spans="2:2" ht="15.75" x14ac:dyDescent="0.25">
      <c r="B617" s="4"/>
    </row>
    <row r="618" spans="2:2" ht="15.75" x14ac:dyDescent="0.25">
      <c r="B618" s="4"/>
    </row>
    <row r="619" spans="2:2" ht="15.75" x14ac:dyDescent="0.25">
      <c r="B619" s="4"/>
    </row>
    <row r="620" spans="2:2" ht="15.75" x14ac:dyDescent="0.25">
      <c r="B620" s="4"/>
    </row>
    <row r="621" spans="2:2" ht="15.75" x14ac:dyDescent="0.25">
      <c r="B621" s="4"/>
    </row>
    <row r="622" spans="2:2" ht="15.75" x14ac:dyDescent="0.25">
      <c r="B622" s="4"/>
    </row>
    <row r="623" spans="2:2" ht="15.75" x14ac:dyDescent="0.25">
      <c r="B623" s="4"/>
    </row>
    <row r="624" spans="2:2" ht="15.75" x14ac:dyDescent="0.25">
      <c r="B624" s="4"/>
    </row>
    <row r="625" spans="2:2" ht="15.75" x14ac:dyDescent="0.25">
      <c r="B625" s="4"/>
    </row>
    <row r="626" spans="2:2" ht="15.75" x14ac:dyDescent="0.25">
      <c r="B626" s="4"/>
    </row>
    <row r="627" spans="2:2" ht="15.75" x14ac:dyDescent="0.25">
      <c r="B627" s="4"/>
    </row>
    <row r="628" spans="2:2" ht="15.75" x14ac:dyDescent="0.25">
      <c r="B628" s="4"/>
    </row>
    <row r="629" spans="2:2" ht="15.75" x14ac:dyDescent="0.25">
      <c r="B629" s="4"/>
    </row>
    <row r="630" spans="2:2" ht="15.75" x14ac:dyDescent="0.25">
      <c r="B630" s="4"/>
    </row>
    <row r="631" spans="2:2" ht="15.75" x14ac:dyDescent="0.25">
      <c r="B631" s="4"/>
    </row>
    <row r="632" spans="2:2" ht="15.75" x14ac:dyDescent="0.25">
      <c r="B632" s="4"/>
    </row>
    <row r="633" spans="2:2" ht="15.75" x14ac:dyDescent="0.25">
      <c r="B633" s="4"/>
    </row>
    <row r="634" spans="2:2" ht="15.75" x14ac:dyDescent="0.25">
      <c r="B634" s="4"/>
    </row>
    <row r="635" spans="2:2" ht="15.75" x14ac:dyDescent="0.25">
      <c r="B635" s="4"/>
    </row>
    <row r="636" spans="2:2" ht="15.75" x14ac:dyDescent="0.25">
      <c r="B636" s="4"/>
    </row>
    <row r="637" spans="2:2" ht="15.75" x14ac:dyDescent="0.25">
      <c r="B637" s="4"/>
    </row>
    <row r="638" spans="2:2" ht="15.75" x14ac:dyDescent="0.25">
      <c r="B638" s="4"/>
    </row>
    <row r="639" spans="2:2" ht="15.75" x14ac:dyDescent="0.25">
      <c r="B639" s="4"/>
    </row>
    <row r="640" spans="2:2" ht="15.75" x14ac:dyDescent="0.25">
      <c r="B640" s="4"/>
    </row>
    <row r="641" spans="2:2" ht="15.75" x14ac:dyDescent="0.25">
      <c r="B641" s="4"/>
    </row>
    <row r="642" spans="2:2" ht="15.75" x14ac:dyDescent="0.25">
      <c r="B642" s="4"/>
    </row>
    <row r="643" spans="2:2" ht="15.75" x14ac:dyDescent="0.25">
      <c r="B643" s="4"/>
    </row>
    <row r="644" spans="2:2" ht="15.75" x14ac:dyDescent="0.25">
      <c r="B644" s="4"/>
    </row>
    <row r="645" spans="2:2" ht="15.75" x14ac:dyDescent="0.25">
      <c r="B645" s="4"/>
    </row>
    <row r="646" spans="2:2" ht="15.75" x14ac:dyDescent="0.25">
      <c r="B646" s="4"/>
    </row>
    <row r="647" spans="2:2" ht="15.75" x14ac:dyDescent="0.25">
      <c r="B647" s="4"/>
    </row>
    <row r="648" spans="2:2" ht="15.75" x14ac:dyDescent="0.25">
      <c r="B648" s="4"/>
    </row>
    <row r="649" spans="2:2" ht="15.75" x14ac:dyDescent="0.25">
      <c r="B649" s="4"/>
    </row>
    <row r="650" spans="2:2" ht="15.75" x14ac:dyDescent="0.25">
      <c r="B650" s="4"/>
    </row>
    <row r="651" spans="2:2" ht="15.75" x14ac:dyDescent="0.25">
      <c r="B651" s="4"/>
    </row>
    <row r="652" spans="2:2" ht="15.75" x14ac:dyDescent="0.25">
      <c r="B652" s="4"/>
    </row>
    <row r="653" spans="2:2" ht="15.75" x14ac:dyDescent="0.25">
      <c r="B653" s="4"/>
    </row>
    <row r="654" spans="2:2" ht="15.75" x14ac:dyDescent="0.25">
      <c r="B654" s="4"/>
    </row>
    <row r="655" spans="2:2" ht="15.75" x14ac:dyDescent="0.25">
      <c r="B655" s="4"/>
    </row>
    <row r="656" spans="2:2" ht="15.75" x14ac:dyDescent="0.25">
      <c r="B656" s="4"/>
    </row>
    <row r="657" spans="2:2" ht="15.75" x14ac:dyDescent="0.25">
      <c r="B657" s="4"/>
    </row>
    <row r="658" spans="2:2" ht="15.75" x14ac:dyDescent="0.25">
      <c r="B658" s="4"/>
    </row>
    <row r="659" spans="2:2" ht="15.75" x14ac:dyDescent="0.25">
      <c r="B659" s="4"/>
    </row>
    <row r="660" spans="2:2" ht="15.75" x14ac:dyDescent="0.25">
      <c r="B660" s="4"/>
    </row>
    <row r="661" spans="2:2" ht="15.75" x14ac:dyDescent="0.25">
      <c r="B661" s="4"/>
    </row>
    <row r="662" spans="2:2" ht="15.75" x14ac:dyDescent="0.25">
      <c r="B662" s="4"/>
    </row>
    <row r="663" spans="2:2" ht="15.75" x14ac:dyDescent="0.25">
      <c r="B663" s="4"/>
    </row>
    <row r="664" spans="2:2" ht="15.75" x14ac:dyDescent="0.25">
      <c r="B664" s="4"/>
    </row>
    <row r="665" spans="2:2" ht="15.75" x14ac:dyDescent="0.25">
      <c r="B665" s="4"/>
    </row>
    <row r="666" spans="2:2" ht="15.75" x14ac:dyDescent="0.25">
      <c r="B666" s="4"/>
    </row>
    <row r="667" spans="2:2" ht="15.75" x14ac:dyDescent="0.25">
      <c r="B667" s="4"/>
    </row>
    <row r="668" spans="2:2" ht="15.75" x14ac:dyDescent="0.25">
      <c r="B668" s="4"/>
    </row>
    <row r="669" spans="2:2" ht="15.75" x14ac:dyDescent="0.25">
      <c r="B669" s="4"/>
    </row>
    <row r="670" spans="2:2" ht="15.75" x14ac:dyDescent="0.25">
      <c r="B670" s="4"/>
    </row>
    <row r="671" spans="2:2" ht="15.75" x14ac:dyDescent="0.25">
      <c r="B671" s="4"/>
    </row>
    <row r="672" spans="2:2" ht="15.75" x14ac:dyDescent="0.25">
      <c r="B672" s="4"/>
    </row>
    <row r="673" spans="2:2" ht="15.75" x14ac:dyDescent="0.25">
      <c r="B673" s="4"/>
    </row>
    <row r="674" spans="2:2" ht="15.75" x14ac:dyDescent="0.25">
      <c r="B674" s="4"/>
    </row>
    <row r="675" spans="2:2" ht="15.75" x14ac:dyDescent="0.25">
      <c r="B675" s="4"/>
    </row>
    <row r="676" spans="2:2" ht="15.75" x14ac:dyDescent="0.25">
      <c r="B676" s="4"/>
    </row>
    <row r="677" spans="2:2" ht="15.75" x14ac:dyDescent="0.25">
      <c r="B677" s="4"/>
    </row>
    <row r="678" spans="2:2" ht="15.75" x14ac:dyDescent="0.25">
      <c r="B678" s="4"/>
    </row>
    <row r="679" spans="2:2" ht="15.75" x14ac:dyDescent="0.25">
      <c r="B679" s="4"/>
    </row>
    <row r="680" spans="2:2" ht="15.75" x14ac:dyDescent="0.25">
      <c r="B680" s="4"/>
    </row>
    <row r="681" spans="2:2" ht="15.75" x14ac:dyDescent="0.25">
      <c r="B681" s="4"/>
    </row>
    <row r="682" spans="2:2" ht="15.75" x14ac:dyDescent="0.25">
      <c r="B682" s="4"/>
    </row>
    <row r="683" spans="2:2" ht="15.75" x14ac:dyDescent="0.25">
      <c r="B683" s="4"/>
    </row>
    <row r="684" spans="2:2" ht="15.75" x14ac:dyDescent="0.25">
      <c r="B684" s="4"/>
    </row>
    <row r="685" spans="2:2" ht="15.75" x14ac:dyDescent="0.25">
      <c r="B685" s="4"/>
    </row>
    <row r="686" spans="2:2" ht="15.75" x14ac:dyDescent="0.25">
      <c r="B686" s="4"/>
    </row>
    <row r="687" spans="2:2" ht="15.75" x14ac:dyDescent="0.25">
      <c r="B687" s="4"/>
    </row>
    <row r="688" spans="2:2" ht="15.75" x14ac:dyDescent="0.25">
      <c r="B688" s="4"/>
    </row>
    <row r="689" spans="2:2" ht="15.75" x14ac:dyDescent="0.25">
      <c r="B689" s="4"/>
    </row>
    <row r="690" spans="2:2" ht="15.75" x14ac:dyDescent="0.25">
      <c r="B690" s="4"/>
    </row>
    <row r="691" spans="2:2" ht="15.75" x14ac:dyDescent="0.25">
      <c r="B691" s="4"/>
    </row>
    <row r="692" spans="2:2" ht="15.75" x14ac:dyDescent="0.25">
      <c r="B692" s="4"/>
    </row>
    <row r="693" spans="2:2" ht="15.75" x14ac:dyDescent="0.25">
      <c r="B693" s="4"/>
    </row>
    <row r="694" spans="2:2" ht="15.75" x14ac:dyDescent="0.25">
      <c r="B694" s="4"/>
    </row>
    <row r="695" spans="2:2" ht="15.75" x14ac:dyDescent="0.25">
      <c r="B695" s="4"/>
    </row>
    <row r="696" spans="2:2" ht="15.75" x14ac:dyDescent="0.25">
      <c r="B696" s="4"/>
    </row>
    <row r="697" spans="2:2" ht="15.75" x14ac:dyDescent="0.25">
      <c r="B697" s="4"/>
    </row>
    <row r="698" spans="2:2" ht="15.75" x14ac:dyDescent="0.25">
      <c r="B698" s="4"/>
    </row>
    <row r="699" spans="2:2" ht="15.75" x14ac:dyDescent="0.25">
      <c r="B699" s="4"/>
    </row>
    <row r="700" spans="2:2" ht="15.75" x14ac:dyDescent="0.25">
      <c r="B700" s="4"/>
    </row>
    <row r="701" spans="2:2" ht="15.75" x14ac:dyDescent="0.25">
      <c r="B701" s="4"/>
    </row>
    <row r="702" spans="2:2" ht="15.75" x14ac:dyDescent="0.25">
      <c r="B702" s="4"/>
    </row>
    <row r="703" spans="2:2" ht="15.75" x14ac:dyDescent="0.25">
      <c r="B703" s="4"/>
    </row>
    <row r="704" spans="2:2" ht="15.75" x14ac:dyDescent="0.25">
      <c r="B704" s="4"/>
    </row>
    <row r="705" spans="2:2" ht="15.75" x14ac:dyDescent="0.25">
      <c r="B705" s="4"/>
    </row>
    <row r="706" spans="2:2" ht="15.75" x14ac:dyDescent="0.25">
      <c r="B706" s="4"/>
    </row>
    <row r="707" spans="2:2" ht="15.75" x14ac:dyDescent="0.25">
      <c r="B707" s="4"/>
    </row>
    <row r="708" spans="2:2" ht="15.75" x14ac:dyDescent="0.25">
      <c r="B708" s="4"/>
    </row>
    <row r="709" spans="2:2" ht="15.75" x14ac:dyDescent="0.25">
      <c r="B709" s="4"/>
    </row>
    <row r="710" spans="2:2" ht="15.75" x14ac:dyDescent="0.25">
      <c r="B710" s="4"/>
    </row>
    <row r="711" spans="2:2" ht="15.75" x14ac:dyDescent="0.25">
      <c r="B711" s="4"/>
    </row>
    <row r="712" spans="2:2" ht="15.75" x14ac:dyDescent="0.25">
      <c r="B712" s="4"/>
    </row>
    <row r="713" spans="2:2" ht="15.75" x14ac:dyDescent="0.25">
      <c r="B713" s="4"/>
    </row>
    <row r="714" spans="2:2" ht="15.75" x14ac:dyDescent="0.25">
      <c r="B714" s="4"/>
    </row>
    <row r="715" spans="2:2" ht="15.75" x14ac:dyDescent="0.25">
      <c r="B715" s="4"/>
    </row>
    <row r="716" spans="2:2" ht="15.75" x14ac:dyDescent="0.25">
      <c r="B716" s="4"/>
    </row>
    <row r="717" spans="2:2" ht="15.75" x14ac:dyDescent="0.25">
      <c r="B717" s="4"/>
    </row>
    <row r="718" spans="2:2" ht="15.75" x14ac:dyDescent="0.25">
      <c r="B718" s="4"/>
    </row>
    <row r="719" spans="2:2" ht="15.75" x14ac:dyDescent="0.25">
      <c r="B719" s="4"/>
    </row>
    <row r="720" spans="2:2" ht="15.75" x14ac:dyDescent="0.25">
      <c r="B720" s="4"/>
    </row>
    <row r="721" spans="2:2" ht="15.75" x14ac:dyDescent="0.25">
      <c r="B721" s="4"/>
    </row>
    <row r="722" spans="2:2" ht="15.75" x14ac:dyDescent="0.25">
      <c r="B722" s="4"/>
    </row>
    <row r="723" spans="2:2" ht="15.75" x14ac:dyDescent="0.25">
      <c r="B723" s="4"/>
    </row>
    <row r="724" spans="2:2" ht="15.75" x14ac:dyDescent="0.25">
      <c r="B724" s="4"/>
    </row>
    <row r="725" spans="2:2" ht="15.75" x14ac:dyDescent="0.25">
      <c r="B725" s="4"/>
    </row>
    <row r="726" spans="2:2" ht="15.75" x14ac:dyDescent="0.25">
      <c r="B726" s="4"/>
    </row>
    <row r="727" spans="2:2" ht="15.75" x14ac:dyDescent="0.25">
      <c r="B727" s="4"/>
    </row>
    <row r="728" spans="2:2" ht="15.75" x14ac:dyDescent="0.25">
      <c r="B728" s="4"/>
    </row>
    <row r="729" spans="2:2" ht="15.75" x14ac:dyDescent="0.25">
      <c r="B729" s="4"/>
    </row>
    <row r="730" spans="2:2" ht="15.75" x14ac:dyDescent="0.25">
      <c r="B730" s="4"/>
    </row>
    <row r="731" spans="2:2" ht="15.75" x14ac:dyDescent="0.25">
      <c r="B731" s="4"/>
    </row>
    <row r="732" spans="2:2" ht="15.75" x14ac:dyDescent="0.25">
      <c r="B732" s="4"/>
    </row>
    <row r="733" spans="2:2" ht="15.75" x14ac:dyDescent="0.25">
      <c r="B733" s="4"/>
    </row>
    <row r="734" spans="2:2" ht="15.75" x14ac:dyDescent="0.25">
      <c r="B734" s="4"/>
    </row>
    <row r="735" spans="2:2" ht="15.75" x14ac:dyDescent="0.25">
      <c r="B735" s="4"/>
    </row>
    <row r="736" spans="2:2" ht="15.75" x14ac:dyDescent="0.25">
      <c r="B736" s="4"/>
    </row>
    <row r="737" spans="2:2" ht="15.75" x14ac:dyDescent="0.25">
      <c r="B737" s="4"/>
    </row>
    <row r="738" spans="2:2" ht="15.75" x14ac:dyDescent="0.25">
      <c r="B738" s="4"/>
    </row>
    <row r="739" spans="2:2" ht="15.75" x14ac:dyDescent="0.25">
      <c r="B739" s="4"/>
    </row>
    <row r="740" spans="2:2" ht="15.75" x14ac:dyDescent="0.25">
      <c r="B740" s="4"/>
    </row>
    <row r="741" spans="2:2" ht="15.75" x14ac:dyDescent="0.25">
      <c r="B741" s="4"/>
    </row>
    <row r="742" spans="2:2" ht="15.75" x14ac:dyDescent="0.25">
      <c r="B742" s="4"/>
    </row>
    <row r="743" spans="2:2" ht="15.75" x14ac:dyDescent="0.25">
      <c r="B743" s="4"/>
    </row>
    <row r="744" spans="2:2" ht="15.75" x14ac:dyDescent="0.25">
      <c r="B744" s="4"/>
    </row>
    <row r="745" spans="2:2" ht="15.75" x14ac:dyDescent="0.25">
      <c r="B745" s="4"/>
    </row>
    <row r="746" spans="2:2" ht="15.75" x14ac:dyDescent="0.25">
      <c r="B746" s="4"/>
    </row>
    <row r="747" spans="2:2" ht="15.75" x14ac:dyDescent="0.25">
      <c r="B747" s="4"/>
    </row>
    <row r="748" spans="2:2" ht="15.75" x14ac:dyDescent="0.25">
      <c r="B748" s="4"/>
    </row>
    <row r="749" spans="2:2" ht="15.75" x14ac:dyDescent="0.25">
      <c r="B749" s="4"/>
    </row>
    <row r="750" spans="2:2" ht="15.75" x14ac:dyDescent="0.25">
      <c r="B750" s="4"/>
    </row>
    <row r="751" spans="2:2" ht="15.75" x14ac:dyDescent="0.25">
      <c r="B751" s="4"/>
    </row>
    <row r="752" spans="2:2" ht="15.75" x14ac:dyDescent="0.25">
      <c r="B752" s="4"/>
    </row>
    <row r="753" spans="2:2" ht="15.75" x14ac:dyDescent="0.25">
      <c r="B753" s="4"/>
    </row>
    <row r="754" spans="2:2" ht="15.75" x14ac:dyDescent="0.25">
      <c r="B754" s="4"/>
    </row>
    <row r="755" spans="2:2" ht="15.75" x14ac:dyDescent="0.25">
      <c r="B755" s="4"/>
    </row>
    <row r="756" spans="2:2" ht="15.75" x14ac:dyDescent="0.25">
      <c r="B756" s="4"/>
    </row>
    <row r="757" spans="2:2" ht="15.75" x14ac:dyDescent="0.25">
      <c r="B757" s="4"/>
    </row>
    <row r="758" spans="2:2" ht="15.75" x14ac:dyDescent="0.25">
      <c r="B758" s="4"/>
    </row>
    <row r="759" spans="2:2" ht="15.75" x14ac:dyDescent="0.25">
      <c r="B759" s="4"/>
    </row>
    <row r="760" spans="2:2" ht="15.75" x14ac:dyDescent="0.25">
      <c r="B760" s="4"/>
    </row>
    <row r="761" spans="2:2" ht="15.75" x14ac:dyDescent="0.25">
      <c r="B761" s="4"/>
    </row>
    <row r="762" spans="2:2" ht="15.75" x14ac:dyDescent="0.25">
      <c r="B762" s="4"/>
    </row>
    <row r="763" spans="2:2" ht="15.75" x14ac:dyDescent="0.25">
      <c r="B763" s="4"/>
    </row>
    <row r="764" spans="2:2" ht="15.75" x14ac:dyDescent="0.25">
      <c r="B764" s="4"/>
    </row>
    <row r="765" spans="2:2" ht="15.75" x14ac:dyDescent="0.25">
      <c r="B765" s="4"/>
    </row>
    <row r="766" spans="2:2" ht="15.75" x14ac:dyDescent="0.25">
      <c r="B766" s="4"/>
    </row>
    <row r="767" spans="2:2" ht="15.75" x14ac:dyDescent="0.25">
      <c r="B767" s="4"/>
    </row>
    <row r="768" spans="2:2" ht="15.75" x14ac:dyDescent="0.25">
      <c r="B768" s="4"/>
    </row>
    <row r="769" spans="2:2" ht="15.75" x14ac:dyDescent="0.25">
      <c r="B769" s="4"/>
    </row>
    <row r="770" spans="2:2" ht="15.75" x14ac:dyDescent="0.25">
      <c r="B770" s="4"/>
    </row>
    <row r="771" spans="2:2" ht="15.75" x14ac:dyDescent="0.25">
      <c r="B771" s="4"/>
    </row>
    <row r="772" spans="2:2" ht="15.75" x14ac:dyDescent="0.25">
      <c r="B772" s="4"/>
    </row>
    <row r="773" spans="2:2" ht="15.75" x14ac:dyDescent="0.25">
      <c r="B773" s="4"/>
    </row>
    <row r="774" spans="2:2" ht="15.75" x14ac:dyDescent="0.25">
      <c r="B774" s="4"/>
    </row>
    <row r="775" spans="2:2" ht="15.75" x14ac:dyDescent="0.25">
      <c r="B775" s="4"/>
    </row>
    <row r="776" spans="2:2" ht="15.75" x14ac:dyDescent="0.25">
      <c r="B776" s="4"/>
    </row>
    <row r="777" spans="2:2" ht="15.75" x14ac:dyDescent="0.25">
      <c r="B777" s="4"/>
    </row>
    <row r="778" spans="2:2" ht="15.75" x14ac:dyDescent="0.25">
      <c r="B778" s="4"/>
    </row>
    <row r="779" spans="2:2" ht="15.75" x14ac:dyDescent="0.25">
      <c r="B779" s="4"/>
    </row>
    <row r="780" spans="2:2" ht="15.75" x14ac:dyDescent="0.25">
      <c r="B780" s="4"/>
    </row>
    <row r="781" spans="2:2" ht="15.75" x14ac:dyDescent="0.25">
      <c r="B781" s="4"/>
    </row>
    <row r="782" spans="2:2" ht="15.75" x14ac:dyDescent="0.25">
      <c r="B782" s="4"/>
    </row>
    <row r="783" spans="2:2" ht="15.75" x14ac:dyDescent="0.25">
      <c r="B783" s="4"/>
    </row>
    <row r="784" spans="2:2" ht="15.75" x14ac:dyDescent="0.25">
      <c r="B784" s="4"/>
    </row>
    <row r="785" spans="2:2" ht="15.75" x14ac:dyDescent="0.25">
      <c r="B785" s="4"/>
    </row>
    <row r="786" spans="2:2" ht="15.75" x14ac:dyDescent="0.25">
      <c r="B786" s="4"/>
    </row>
    <row r="787" spans="2:2" ht="15.75" x14ac:dyDescent="0.25">
      <c r="B787" s="4"/>
    </row>
    <row r="788" spans="2:2" ht="15.75" x14ac:dyDescent="0.25">
      <c r="B788" s="4"/>
    </row>
    <row r="789" spans="2:2" ht="15.75" x14ac:dyDescent="0.25">
      <c r="B789" s="4"/>
    </row>
    <row r="790" spans="2:2" ht="15.75" x14ac:dyDescent="0.25">
      <c r="B790" s="4"/>
    </row>
    <row r="791" spans="2:2" ht="15.75" x14ac:dyDescent="0.25">
      <c r="B791" s="4"/>
    </row>
    <row r="792" spans="2:2" ht="15.75" x14ac:dyDescent="0.25">
      <c r="B792" s="4"/>
    </row>
    <row r="793" spans="2:2" ht="15.75" x14ac:dyDescent="0.25">
      <c r="B793" s="4"/>
    </row>
    <row r="794" spans="2:2" ht="15.75" x14ac:dyDescent="0.25">
      <c r="B794" s="4"/>
    </row>
    <row r="795" spans="2:2" ht="15.75" x14ac:dyDescent="0.25">
      <c r="B795" s="4"/>
    </row>
    <row r="796" spans="2:2" ht="15.75" x14ac:dyDescent="0.25">
      <c r="B796" s="4"/>
    </row>
    <row r="797" spans="2:2" ht="15.75" x14ac:dyDescent="0.25">
      <c r="B797" s="4"/>
    </row>
    <row r="798" spans="2:2" ht="15.75" x14ac:dyDescent="0.25">
      <c r="B798" s="4"/>
    </row>
    <row r="799" spans="2:2" ht="15.75" x14ac:dyDescent="0.25">
      <c r="B799" s="4"/>
    </row>
    <row r="800" spans="2:2" ht="15.75" x14ac:dyDescent="0.25">
      <c r="B800" s="4"/>
    </row>
    <row r="801" spans="2:2" ht="15.75" x14ac:dyDescent="0.25">
      <c r="B801" s="4"/>
    </row>
    <row r="802" spans="2:2" ht="15.75" x14ac:dyDescent="0.25">
      <c r="B802" s="4"/>
    </row>
    <row r="803" spans="2:2" ht="15.75" x14ac:dyDescent="0.25">
      <c r="B803" s="4"/>
    </row>
    <row r="804" spans="2:2" ht="15.75" x14ac:dyDescent="0.25">
      <c r="B804" s="4"/>
    </row>
    <row r="805" spans="2:2" ht="15.75" x14ac:dyDescent="0.25">
      <c r="B805" s="4"/>
    </row>
    <row r="806" spans="2:2" ht="15.75" x14ac:dyDescent="0.25">
      <c r="B806" s="4"/>
    </row>
    <row r="807" spans="2:2" ht="15.75" x14ac:dyDescent="0.25">
      <c r="B807" s="4"/>
    </row>
    <row r="808" spans="2:2" ht="15.75" x14ac:dyDescent="0.25">
      <c r="B808" s="4"/>
    </row>
    <row r="809" spans="2:2" ht="15.75" x14ac:dyDescent="0.25">
      <c r="B809" s="4"/>
    </row>
    <row r="810" spans="2:2" ht="15.75" x14ac:dyDescent="0.25">
      <c r="B810" s="4"/>
    </row>
    <row r="811" spans="2:2" ht="15.75" x14ac:dyDescent="0.25">
      <c r="B811" s="4"/>
    </row>
    <row r="812" spans="2:2" ht="15.75" x14ac:dyDescent="0.25">
      <c r="B812" s="4"/>
    </row>
    <row r="813" spans="2:2" ht="15.75" x14ac:dyDescent="0.25">
      <c r="B813" s="4"/>
    </row>
    <row r="814" spans="2:2" ht="15.75" x14ac:dyDescent="0.25">
      <c r="B814" s="4"/>
    </row>
    <row r="815" spans="2:2" ht="15.75" x14ac:dyDescent="0.25">
      <c r="B815" s="4"/>
    </row>
    <row r="816" spans="2:2" ht="15.75" x14ac:dyDescent="0.25">
      <c r="B816" s="4"/>
    </row>
    <row r="817" spans="2:2" ht="15.75" x14ac:dyDescent="0.25">
      <c r="B817" s="4"/>
    </row>
    <row r="818" spans="2:2" ht="15.75" x14ac:dyDescent="0.25">
      <c r="B818" s="4"/>
    </row>
    <row r="819" spans="2:2" ht="15.75" x14ac:dyDescent="0.25">
      <c r="B819" s="4"/>
    </row>
    <row r="820" spans="2:2" ht="15.75" x14ac:dyDescent="0.25">
      <c r="B820" s="4"/>
    </row>
    <row r="821" spans="2:2" ht="15.75" x14ac:dyDescent="0.25">
      <c r="B821" s="4"/>
    </row>
    <row r="822" spans="2:2" ht="15.75" x14ac:dyDescent="0.25">
      <c r="B822" s="4"/>
    </row>
    <row r="823" spans="2:2" ht="15.75" x14ac:dyDescent="0.25">
      <c r="B823" s="4"/>
    </row>
    <row r="824" spans="2:2" ht="15.75" x14ac:dyDescent="0.25">
      <c r="B824" s="4"/>
    </row>
    <row r="825" spans="2:2" ht="15.75" x14ac:dyDescent="0.25">
      <c r="B825" s="4"/>
    </row>
    <row r="826" spans="2:2" ht="15.75" x14ac:dyDescent="0.25">
      <c r="B826" s="4"/>
    </row>
    <row r="827" spans="2:2" ht="15.75" x14ac:dyDescent="0.25">
      <c r="B827" s="4"/>
    </row>
    <row r="828" spans="2:2" ht="15.75" x14ac:dyDescent="0.25">
      <c r="B828" s="4"/>
    </row>
    <row r="829" spans="2:2" ht="15.75" x14ac:dyDescent="0.25">
      <c r="B829" s="4"/>
    </row>
    <row r="830" spans="2:2" ht="15.75" x14ac:dyDescent="0.25">
      <c r="B830" s="4"/>
    </row>
    <row r="831" spans="2:2" ht="15.75" x14ac:dyDescent="0.25">
      <c r="B831" s="4"/>
    </row>
    <row r="832" spans="2:2" ht="15.75" x14ac:dyDescent="0.25">
      <c r="B832" s="4"/>
    </row>
    <row r="833" spans="2:2" ht="15.75" x14ac:dyDescent="0.25">
      <c r="B833" s="4"/>
    </row>
    <row r="834" spans="2:2" ht="15.75" x14ac:dyDescent="0.25">
      <c r="B834" s="4"/>
    </row>
    <row r="835" spans="2:2" ht="15.75" x14ac:dyDescent="0.25">
      <c r="B835" s="4"/>
    </row>
    <row r="836" spans="2:2" ht="15.75" x14ac:dyDescent="0.25">
      <c r="B836" s="4"/>
    </row>
    <row r="837" spans="2:2" ht="15.75" x14ac:dyDescent="0.25">
      <c r="B837" s="4"/>
    </row>
    <row r="838" spans="2:2" ht="15.75" x14ac:dyDescent="0.25">
      <c r="B838" s="4"/>
    </row>
    <row r="839" spans="2:2" ht="15.75" x14ac:dyDescent="0.25">
      <c r="B839" s="4"/>
    </row>
    <row r="840" spans="2:2" ht="15.75" x14ac:dyDescent="0.25">
      <c r="B840" s="4"/>
    </row>
    <row r="841" spans="2:2" ht="15.75" x14ac:dyDescent="0.25">
      <c r="B841" s="4"/>
    </row>
    <row r="842" spans="2:2" ht="15.75" x14ac:dyDescent="0.25">
      <c r="B842" s="4"/>
    </row>
    <row r="843" spans="2:2" ht="15.75" x14ac:dyDescent="0.25">
      <c r="B843" s="4"/>
    </row>
    <row r="844" spans="2:2" ht="15.75" x14ac:dyDescent="0.25">
      <c r="B844" s="4"/>
    </row>
    <row r="845" spans="2:2" ht="15.75" x14ac:dyDescent="0.25">
      <c r="B845" s="4"/>
    </row>
    <row r="846" spans="2:2" ht="15.75" x14ac:dyDescent="0.25">
      <c r="B846" s="4"/>
    </row>
    <row r="847" spans="2:2" ht="15.75" x14ac:dyDescent="0.25">
      <c r="B847" s="4"/>
    </row>
    <row r="848" spans="2:2" ht="15.75" x14ac:dyDescent="0.25">
      <c r="B848" s="4"/>
    </row>
    <row r="849" spans="2:2" ht="15.75" x14ac:dyDescent="0.25">
      <c r="B849" s="4"/>
    </row>
    <row r="850" spans="2:2" ht="15.75" x14ac:dyDescent="0.25">
      <c r="B850" s="4"/>
    </row>
    <row r="851" spans="2:2" ht="15.75" x14ac:dyDescent="0.25">
      <c r="B851" s="4"/>
    </row>
    <row r="852" spans="2:2" ht="15.75" x14ac:dyDescent="0.25">
      <c r="B852" s="4"/>
    </row>
    <row r="853" spans="2:2" ht="15.75" x14ac:dyDescent="0.25">
      <c r="B853" s="4"/>
    </row>
    <row r="854" spans="2:2" ht="15.75" x14ac:dyDescent="0.25">
      <c r="B854" s="4"/>
    </row>
    <row r="855" spans="2:2" ht="15.75" x14ac:dyDescent="0.25">
      <c r="B855" s="4"/>
    </row>
    <row r="856" spans="2:2" ht="15.75" x14ac:dyDescent="0.25">
      <c r="B856" s="4"/>
    </row>
    <row r="857" spans="2:2" ht="15.75" x14ac:dyDescent="0.25">
      <c r="B857" s="4"/>
    </row>
    <row r="858" spans="2:2" ht="15.75" x14ac:dyDescent="0.25">
      <c r="B858" s="4"/>
    </row>
    <row r="859" spans="2:2" ht="15.75" x14ac:dyDescent="0.25">
      <c r="B859" s="4"/>
    </row>
    <row r="860" spans="2:2" ht="15.75" x14ac:dyDescent="0.25">
      <c r="B860" s="4"/>
    </row>
    <row r="861" spans="2:2" ht="15.75" x14ac:dyDescent="0.25">
      <c r="B861" s="4"/>
    </row>
    <row r="862" spans="2:2" ht="15.75" x14ac:dyDescent="0.25">
      <c r="B862" s="4"/>
    </row>
    <row r="863" spans="2:2" ht="15.75" x14ac:dyDescent="0.25">
      <c r="B863" s="4"/>
    </row>
    <row r="864" spans="2:2" ht="15.75" x14ac:dyDescent="0.25">
      <c r="B864" s="4"/>
    </row>
    <row r="865" spans="2:2" ht="15.75" x14ac:dyDescent="0.25">
      <c r="B865" s="4"/>
    </row>
    <row r="866" spans="2:2" ht="15.75" x14ac:dyDescent="0.25">
      <c r="B866" s="4"/>
    </row>
    <row r="867" spans="2:2" ht="15.75" x14ac:dyDescent="0.25">
      <c r="B867" s="4"/>
    </row>
    <row r="868" spans="2:2" ht="15.75" x14ac:dyDescent="0.25">
      <c r="B868" s="4"/>
    </row>
    <row r="869" spans="2:2" ht="15.75" x14ac:dyDescent="0.25">
      <c r="B869" s="4"/>
    </row>
    <row r="870" spans="2:2" ht="15.75" x14ac:dyDescent="0.25">
      <c r="B870" s="4"/>
    </row>
    <row r="871" spans="2:2" ht="15.75" x14ac:dyDescent="0.25">
      <c r="B871" s="4"/>
    </row>
    <row r="872" spans="2:2" ht="15.75" x14ac:dyDescent="0.25">
      <c r="B872" s="4"/>
    </row>
    <row r="873" spans="2:2" ht="15.75" x14ac:dyDescent="0.25">
      <c r="B873" s="4"/>
    </row>
    <row r="874" spans="2:2" ht="15.75" x14ac:dyDescent="0.25">
      <c r="B874" s="4"/>
    </row>
    <row r="875" spans="2:2" ht="15.75" x14ac:dyDescent="0.25">
      <c r="B875" s="4"/>
    </row>
    <row r="876" spans="2:2" ht="15.75" x14ac:dyDescent="0.25">
      <c r="B876" s="4"/>
    </row>
    <row r="877" spans="2:2" ht="15.75" x14ac:dyDescent="0.25">
      <c r="B877" s="4"/>
    </row>
    <row r="878" spans="2:2" ht="15.75" x14ac:dyDescent="0.25">
      <c r="B878" s="4"/>
    </row>
    <row r="879" spans="2:2" ht="15.75" x14ac:dyDescent="0.25">
      <c r="B879" s="4"/>
    </row>
    <row r="880" spans="2:2" ht="15.75" x14ac:dyDescent="0.25">
      <c r="B880" s="4"/>
    </row>
    <row r="881" spans="2:2" ht="15.75" x14ac:dyDescent="0.25">
      <c r="B881" s="4"/>
    </row>
    <row r="882" spans="2:2" ht="15.75" x14ac:dyDescent="0.25">
      <c r="B882" s="4"/>
    </row>
    <row r="883" spans="2:2" ht="15.75" x14ac:dyDescent="0.25">
      <c r="B883" s="4"/>
    </row>
    <row r="884" spans="2:2" ht="15.75" x14ac:dyDescent="0.25">
      <c r="B884" s="4"/>
    </row>
    <row r="885" spans="2:2" ht="15.75" x14ac:dyDescent="0.25">
      <c r="B885" s="4"/>
    </row>
    <row r="886" spans="2:2" ht="15.75" x14ac:dyDescent="0.25">
      <c r="B886" s="4"/>
    </row>
    <row r="887" spans="2:2" ht="15.75" x14ac:dyDescent="0.25">
      <c r="B887" s="4"/>
    </row>
    <row r="888" spans="2:2" ht="15.75" x14ac:dyDescent="0.25">
      <c r="B888" s="4"/>
    </row>
    <row r="889" spans="2:2" ht="15.75" x14ac:dyDescent="0.25">
      <c r="B889" s="4"/>
    </row>
    <row r="890" spans="2:2" ht="15.75" x14ac:dyDescent="0.25">
      <c r="B890" s="4"/>
    </row>
    <row r="891" spans="2:2" ht="15.75" x14ac:dyDescent="0.25">
      <c r="B891" s="4"/>
    </row>
    <row r="892" spans="2:2" ht="15.75" x14ac:dyDescent="0.25">
      <c r="B892" s="4"/>
    </row>
    <row r="893" spans="2:2" ht="15.75" x14ac:dyDescent="0.25">
      <c r="B893" s="4"/>
    </row>
    <row r="894" spans="2:2" ht="15.75" x14ac:dyDescent="0.25">
      <c r="B894" s="4"/>
    </row>
    <row r="895" spans="2:2" ht="15.75" x14ac:dyDescent="0.25">
      <c r="B895" s="4"/>
    </row>
    <row r="896" spans="2:2" ht="15.75" x14ac:dyDescent="0.25">
      <c r="B896" s="4"/>
    </row>
    <row r="897" spans="2:2" ht="15.75" x14ac:dyDescent="0.25">
      <c r="B897" s="4"/>
    </row>
    <row r="898" spans="2:2" ht="15.75" x14ac:dyDescent="0.25">
      <c r="B898" s="4"/>
    </row>
    <row r="899" spans="2:2" ht="15.75" x14ac:dyDescent="0.25">
      <c r="B899" s="4"/>
    </row>
    <row r="900" spans="2:2" ht="15.75" x14ac:dyDescent="0.25">
      <c r="B900" s="4"/>
    </row>
    <row r="901" spans="2:2" ht="15.75" x14ac:dyDescent="0.25">
      <c r="B901" s="4"/>
    </row>
    <row r="902" spans="2:2" ht="15.75" x14ac:dyDescent="0.25">
      <c r="B902" s="4"/>
    </row>
    <row r="903" spans="2:2" ht="15.75" x14ac:dyDescent="0.25">
      <c r="B903" s="4"/>
    </row>
    <row r="904" spans="2:2" ht="15.75" x14ac:dyDescent="0.25">
      <c r="B904" s="4"/>
    </row>
    <row r="905" spans="2:2" ht="15.75" x14ac:dyDescent="0.25">
      <c r="B905" s="4"/>
    </row>
    <row r="906" spans="2:2" ht="15.75" x14ac:dyDescent="0.25">
      <c r="B906" s="4"/>
    </row>
    <row r="907" spans="2:2" ht="15.75" x14ac:dyDescent="0.25">
      <c r="B907" s="4"/>
    </row>
    <row r="908" spans="2:2" ht="15.75" x14ac:dyDescent="0.25">
      <c r="B908" s="4"/>
    </row>
    <row r="909" spans="2:2" ht="15.75" x14ac:dyDescent="0.25">
      <c r="B909" s="4"/>
    </row>
    <row r="910" spans="2:2" ht="15.75" x14ac:dyDescent="0.25">
      <c r="B910" s="4"/>
    </row>
    <row r="911" spans="2:2" ht="15.75" x14ac:dyDescent="0.25">
      <c r="B911" s="4"/>
    </row>
    <row r="912" spans="2:2" ht="15.75" x14ac:dyDescent="0.25">
      <c r="B912" s="4"/>
    </row>
    <row r="913" spans="2:2" ht="15.75" x14ac:dyDescent="0.25">
      <c r="B913" s="4"/>
    </row>
    <row r="914" spans="2:2" ht="15.75" x14ac:dyDescent="0.25">
      <c r="B914" s="4"/>
    </row>
    <row r="915" spans="2:2" ht="15.75" x14ac:dyDescent="0.25">
      <c r="B915" s="4"/>
    </row>
    <row r="916" spans="2:2" ht="15.75" x14ac:dyDescent="0.25">
      <c r="B916" s="4"/>
    </row>
    <row r="917" spans="2:2" ht="15.75" x14ac:dyDescent="0.25">
      <c r="B917" s="4"/>
    </row>
    <row r="918" spans="2:2" ht="15.75" x14ac:dyDescent="0.25">
      <c r="B918" s="4"/>
    </row>
    <row r="919" spans="2:2" ht="15.75" x14ac:dyDescent="0.25">
      <c r="B919" s="4"/>
    </row>
    <row r="920" spans="2:2" ht="15.75" x14ac:dyDescent="0.25">
      <c r="B920" s="4"/>
    </row>
    <row r="921" spans="2:2" ht="15.75" x14ac:dyDescent="0.25">
      <c r="B921" s="4"/>
    </row>
    <row r="922" spans="2:2" ht="15.75" x14ac:dyDescent="0.25">
      <c r="B922" s="4"/>
    </row>
    <row r="923" spans="2:2" ht="15.75" x14ac:dyDescent="0.25">
      <c r="B923" s="4"/>
    </row>
    <row r="924" spans="2:2" ht="15.75" x14ac:dyDescent="0.25">
      <c r="B924" s="4"/>
    </row>
    <row r="925" spans="2:2" ht="15.75" x14ac:dyDescent="0.25">
      <c r="B925" s="4"/>
    </row>
    <row r="926" spans="2:2" ht="15.75" x14ac:dyDescent="0.25">
      <c r="B926" s="4"/>
    </row>
    <row r="927" spans="2:2" ht="15.75" x14ac:dyDescent="0.25">
      <c r="B927" s="4"/>
    </row>
    <row r="928" spans="2:2" ht="15.75" x14ac:dyDescent="0.25">
      <c r="B928" s="4"/>
    </row>
    <row r="929" spans="2:2" ht="15.75" x14ac:dyDescent="0.25">
      <c r="B929" s="4"/>
    </row>
    <row r="930" spans="2:2" ht="15.75" x14ac:dyDescent="0.25">
      <c r="B930" s="4"/>
    </row>
    <row r="931" spans="2:2" ht="15.75" x14ac:dyDescent="0.25">
      <c r="B931" s="4"/>
    </row>
    <row r="932" spans="2:2" ht="15.75" x14ac:dyDescent="0.25">
      <c r="B932" s="4"/>
    </row>
    <row r="933" spans="2:2" ht="15.75" x14ac:dyDescent="0.25">
      <c r="B933" s="4"/>
    </row>
    <row r="934" spans="2:2" ht="15.75" x14ac:dyDescent="0.25">
      <c r="B934" s="4"/>
    </row>
    <row r="935" spans="2:2" ht="15.75" x14ac:dyDescent="0.25">
      <c r="B935" s="4"/>
    </row>
    <row r="936" spans="2:2" ht="15.75" x14ac:dyDescent="0.25">
      <c r="B936" s="4"/>
    </row>
    <row r="937" spans="2:2" ht="15.75" x14ac:dyDescent="0.25">
      <c r="B937" s="4"/>
    </row>
    <row r="938" spans="2:2" ht="15.75" x14ac:dyDescent="0.25">
      <c r="B938" s="4"/>
    </row>
    <row r="939" spans="2:2" ht="15.75" x14ac:dyDescent="0.25">
      <c r="B939" s="4"/>
    </row>
    <row r="940" spans="2:2" ht="15.75" x14ac:dyDescent="0.25">
      <c r="B940" s="4"/>
    </row>
    <row r="941" spans="2:2" ht="15.75" x14ac:dyDescent="0.25">
      <c r="B941" s="4"/>
    </row>
    <row r="942" spans="2:2" ht="15.75" x14ac:dyDescent="0.25">
      <c r="B942" s="4"/>
    </row>
    <row r="943" spans="2:2" ht="15.75" x14ac:dyDescent="0.25">
      <c r="B943" s="4"/>
    </row>
    <row r="944" spans="2:2" ht="15.75" x14ac:dyDescent="0.25">
      <c r="B944" s="4"/>
    </row>
    <row r="945" spans="2:2" ht="15.75" x14ac:dyDescent="0.25">
      <c r="B945" s="4"/>
    </row>
    <row r="946" spans="2:2" ht="15.75" x14ac:dyDescent="0.25">
      <c r="B946" s="4"/>
    </row>
    <row r="947" spans="2:2" ht="15.75" x14ac:dyDescent="0.25">
      <c r="B947" s="4"/>
    </row>
    <row r="948" spans="2:2" ht="15.75" x14ac:dyDescent="0.25">
      <c r="B948" s="4"/>
    </row>
    <row r="949" spans="2:2" ht="15.75" x14ac:dyDescent="0.25">
      <c r="B949" s="4"/>
    </row>
    <row r="950" spans="2:2" ht="15.75" x14ac:dyDescent="0.25">
      <c r="B950" s="4"/>
    </row>
    <row r="951" spans="2:2" ht="15.75" x14ac:dyDescent="0.25">
      <c r="B951" s="4"/>
    </row>
    <row r="952" spans="2:2" ht="15.75" x14ac:dyDescent="0.25">
      <c r="B952" s="4"/>
    </row>
    <row r="953" spans="2:2" ht="15.75" x14ac:dyDescent="0.25">
      <c r="B953" s="4"/>
    </row>
    <row r="954" spans="2:2" ht="15.75" x14ac:dyDescent="0.25">
      <c r="B954" s="4"/>
    </row>
    <row r="955" spans="2:2" ht="15.75" x14ac:dyDescent="0.25">
      <c r="B955" s="4"/>
    </row>
    <row r="956" spans="2:2" ht="15.75" x14ac:dyDescent="0.25">
      <c r="B956" s="4"/>
    </row>
    <row r="957" spans="2:2" ht="15.75" x14ac:dyDescent="0.25">
      <c r="B957" s="4"/>
    </row>
    <row r="958" spans="2:2" ht="15.75" x14ac:dyDescent="0.25">
      <c r="B958" s="4"/>
    </row>
    <row r="959" spans="2:2" ht="15.75" x14ac:dyDescent="0.25">
      <c r="B959" s="4"/>
    </row>
    <row r="960" spans="2:2" ht="15.75" x14ac:dyDescent="0.25">
      <c r="B960" s="4"/>
    </row>
    <row r="961" spans="2:2" ht="15.75" x14ac:dyDescent="0.25">
      <c r="B961" s="4"/>
    </row>
    <row r="962" spans="2:2" ht="15.75" x14ac:dyDescent="0.25">
      <c r="B962" s="4"/>
    </row>
    <row r="963" spans="2:2" ht="15.75" x14ac:dyDescent="0.25">
      <c r="B963" s="4"/>
    </row>
    <row r="964" spans="2:2" ht="15.75" x14ac:dyDescent="0.25">
      <c r="B964" s="4"/>
    </row>
    <row r="965" spans="2:2" ht="15.75" x14ac:dyDescent="0.25">
      <c r="B965" s="4"/>
    </row>
    <row r="966" spans="2:2" ht="15.75" x14ac:dyDescent="0.25">
      <c r="B966" s="4"/>
    </row>
    <row r="967" spans="2:2" ht="15.75" x14ac:dyDescent="0.25">
      <c r="B967" s="4"/>
    </row>
    <row r="968" spans="2:2" ht="15.75" x14ac:dyDescent="0.25">
      <c r="B968" s="4"/>
    </row>
    <row r="969" spans="2:2" ht="15.75" x14ac:dyDescent="0.25">
      <c r="B969" s="4"/>
    </row>
    <row r="970" spans="2:2" ht="15.75" x14ac:dyDescent="0.25">
      <c r="B970" s="4"/>
    </row>
    <row r="971" spans="2:2" ht="15.75" x14ac:dyDescent="0.25">
      <c r="B971" s="4"/>
    </row>
    <row r="972" spans="2:2" ht="15.75" x14ac:dyDescent="0.25">
      <c r="B972" s="4"/>
    </row>
    <row r="973" spans="2:2" ht="15.75" x14ac:dyDescent="0.25">
      <c r="B973" s="4"/>
    </row>
    <row r="974" spans="2:2" ht="15.75" x14ac:dyDescent="0.25">
      <c r="B974" s="4"/>
    </row>
    <row r="975" spans="2:2" ht="15.75" x14ac:dyDescent="0.25">
      <c r="B975" s="4"/>
    </row>
    <row r="976" spans="2:2" ht="15.75" x14ac:dyDescent="0.25">
      <c r="B976" s="4"/>
    </row>
    <row r="977" spans="2:2" ht="15.75" x14ac:dyDescent="0.25">
      <c r="B977" s="4"/>
    </row>
    <row r="978" spans="2:2" ht="15.75" x14ac:dyDescent="0.25">
      <c r="B978" s="4"/>
    </row>
    <row r="979" spans="2:2" ht="15.75" x14ac:dyDescent="0.25">
      <c r="B979" s="4"/>
    </row>
    <row r="980" spans="2:2" ht="15.75" x14ac:dyDescent="0.25">
      <c r="B980" s="4"/>
    </row>
    <row r="981" spans="2:2" ht="15.75" x14ac:dyDescent="0.25">
      <c r="B981" s="4"/>
    </row>
    <row r="982" spans="2:2" ht="15.75" x14ac:dyDescent="0.25">
      <c r="B982" s="4"/>
    </row>
    <row r="983" spans="2:2" ht="15.75" x14ac:dyDescent="0.25">
      <c r="B983" s="4"/>
    </row>
    <row r="984" spans="2:2" ht="15.75" x14ac:dyDescent="0.25">
      <c r="B984" s="4"/>
    </row>
    <row r="985" spans="2:2" ht="15.75" x14ac:dyDescent="0.25">
      <c r="B985" s="4"/>
    </row>
    <row r="986" spans="2:2" ht="15.75" x14ac:dyDescent="0.25">
      <c r="B986" s="4"/>
    </row>
    <row r="987" spans="2:2" ht="15.75" x14ac:dyDescent="0.25">
      <c r="B987" s="4"/>
    </row>
    <row r="988" spans="2:2" ht="15.75" x14ac:dyDescent="0.25">
      <c r="B988" s="4"/>
    </row>
    <row r="989" spans="2:2" ht="15.75" x14ac:dyDescent="0.25">
      <c r="B989" s="4"/>
    </row>
    <row r="990" spans="2:2" ht="15.75" x14ac:dyDescent="0.25">
      <c r="B990" s="4"/>
    </row>
    <row r="991" spans="2:2" ht="15.75" x14ac:dyDescent="0.25">
      <c r="B991" s="4"/>
    </row>
    <row r="992" spans="2:2" ht="15.75" x14ac:dyDescent="0.25">
      <c r="B992" s="4"/>
    </row>
    <row r="993" spans="2:2" ht="15.75" x14ac:dyDescent="0.25">
      <c r="B993" s="4"/>
    </row>
    <row r="994" spans="2:2" ht="15.75" x14ac:dyDescent="0.25">
      <c r="B994" s="4"/>
    </row>
    <row r="995" spans="2:2" ht="15.75" x14ac:dyDescent="0.25">
      <c r="B995" s="4"/>
    </row>
    <row r="996" spans="2:2" ht="15.75" x14ac:dyDescent="0.25">
      <c r="B996" s="4"/>
    </row>
    <row r="997" spans="2:2" ht="15.75" x14ac:dyDescent="0.25">
      <c r="B997" s="4"/>
    </row>
    <row r="998" spans="2:2" ht="15.75" x14ac:dyDescent="0.25">
      <c r="B998" s="4"/>
    </row>
    <row r="999" spans="2:2" ht="15.75" x14ac:dyDescent="0.25">
      <c r="B999" s="4"/>
    </row>
    <row r="1000" spans="2:2" ht="15.75" x14ac:dyDescent="0.25">
      <c r="B1000" s="4"/>
    </row>
    <row r="1001" spans="2:2" ht="15.75" x14ac:dyDescent="0.25">
      <c r="B1001" s="4"/>
    </row>
  </sheetData>
  <mergeCells count="2">
    <mergeCell ref="A2:C2"/>
    <mergeCell ref="A4:A39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1"/>
  <sheetViews>
    <sheetView topLeftCell="A145" zoomScale="85" zoomScaleNormal="85" workbookViewId="0">
      <selection activeCell="D116" sqref="D116:D117"/>
    </sheetView>
  </sheetViews>
  <sheetFormatPr defaultColWidth="11.25" defaultRowHeight="15" customHeight="1" x14ac:dyDescent="0.25"/>
  <cols>
    <col min="1" max="1" width="17.375" customWidth="1"/>
    <col min="2" max="2" width="25" customWidth="1"/>
    <col min="3" max="3" width="77.5" customWidth="1"/>
    <col min="4" max="4" width="64.125" customWidth="1"/>
    <col min="5" max="26" width="7" customWidth="1"/>
  </cols>
  <sheetData>
    <row r="1" spans="1:4" ht="43.9" customHeight="1" x14ac:dyDescent="0.25"/>
    <row r="2" spans="1:4" ht="15.75" x14ac:dyDescent="0.25">
      <c r="A2" s="33" t="s">
        <v>0</v>
      </c>
      <c r="B2" s="34"/>
      <c r="C2" s="34"/>
      <c r="D2" s="7"/>
    </row>
    <row r="3" spans="1:4" ht="15.75" x14ac:dyDescent="0.25">
      <c r="A3" s="16" t="s">
        <v>1</v>
      </c>
      <c r="B3" s="16" t="s">
        <v>2</v>
      </c>
      <c r="C3" s="60" t="s">
        <v>4875</v>
      </c>
      <c r="D3" s="21" t="s">
        <v>4547</v>
      </c>
    </row>
    <row r="4" spans="1:4" ht="30" x14ac:dyDescent="0.25">
      <c r="A4" s="39" t="s">
        <v>1077</v>
      </c>
      <c r="B4" s="22" t="s">
        <v>1078</v>
      </c>
      <c r="C4" s="23" t="s">
        <v>1079</v>
      </c>
      <c r="D4" s="61" t="s">
        <v>5103</v>
      </c>
    </row>
    <row r="5" spans="1:4" ht="30" x14ac:dyDescent="0.25">
      <c r="A5" s="40"/>
      <c r="B5" s="22" t="s">
        <v>1080</v>
      </c>
      <c r="C5" s="23" t="s">
        <v>1081</v>
      </c>
      <c r="D5" s="61" t="s">
        <v>5104</v>
      </c>
    </row>
    <row r="6" spans="1:4" ht="30" x14ac:dyDescent="0.25">
      <c r="A6" s="40"/>
      <c r="B6" s="22" t="s">
        <v>1082</v>
      </c>
      <c r="C6" s="23" t="s">
        <v>1083</v>
      </c>
      <c r="D6" s="61" t="s">
        <v>5105</v>
      </c>
    </row>
    <row r="7" spans="1:4" ht="45" x14ac:dyDescent="0.25">
      <c r="A7" s="40"/>
      <c r="B7" s="22" t="s">
        <v>1084</v>
      </c>
      <c r="C7" s="23" t="s">
        <v>1085</v>
      </c>
      <c r="D7" s="61" t="s">
        <v>5106</v>
      </c>
    </row>
    <row r="8" spans="1:4" ht="45" x14ac:dyDescent="0.25">
      <c r="A8" s="40"/>
      <c r="B8" s="22" t="s">
        <v>1086</v>
      </c>
      <c r="C8" s="23" t="s">
        <v>1087</v>
      </c>
      <c r="D8" s="61" t="s">
        <v>5107</v>
      </c>
    </row>
    <row r="9" spans="1:4" ht="30" x14ac:dyDescent="0.25">
      <c r="A9" s="40"/>
      <c r="B9" s="22" t="s">
        <v>1088</v>
      </c>
      <c r="C9" s="23" t="s">
        <v>1089</v>
      </c>
      <c r="D9" s="61" t="s">
        <v>5108</v>
      </c>
    </row>
    <row r="10" spans="1:4" ht="30" x14ac:dyDescent="0.25">
      <c r="A10" s="40"/>
      <c r="B10" s="22" t="s">
        <v>1090</v>
      </c>
      <c r="C10" s="23" t="s">
        <v>1091</v>
      </c>
      <c r="D10" s="61" t="s">
        <v>5109</v>
      </c>
    </row>
    <row r="11" spans="1:4" ht="30" x14ac:dyDescent="0.25">
      <c r="A11" s="40"/>
      <c r="B11" s="22" t="s">
        <v>1092</v>
      </c>
      <c r="C11" s="23" t="s">
        <v>1093</v>
      </c>
      <c r="D11" s="61" t="s">
        <v>5110</v>
      </c>
    </row>
    <row r="12" spans="1:4" ht="30" x14ac:dyDescent="0.25">
      <c r="A12" s="40"/>
      <c r="B12" s="22" t="s">
        <v>1094</v>
      </c>
      <c r="C12" s="23" t="s">
        <v>1095</v>
      </c>
      <c r="D12" s="61" t="s">
        <v>5111</v>
      </c>
    </row>
    <row r="13" spans="1:4" ht="30" x14ac:dyDescent="0.25">
      <c r="A13" s="40"/>
      <c r="B13" s="22" t="s">
        <v>1096</v>
      </c>
      <c r="C13" s="23" t="s">
        <v>1097</v>
      </c>
      <c r="D13" s="61" t="s">
        <v>5112</v>
      </c>
    </row>
    <row r="14" spans="1:4" ht="30" x14ac:dyDescent="0.25">
      <c r="A14" s="40"/>
      <c r="B14" s="22" t="s">
        <v>1098</v>
      </c>
      <c r="C14" s="23" t="s">
        <v>1099</v>
      </c>
      <c r="D14" s="61" t="s">
        <v>5113</v>
      </c>
    </row>
    <row r="15" spans="1:4" ht="30" x14ac:dyDescent="0.25">
      <c r="A15" s="40"/>
      <c r="B15" s="22" t="s">
        <v>1100</v>
      </c>
      <c r="C15" s="23" t="s">
        <v>1101</v>
      </c>
      <c r="D15" s="61" t="s">
        <v>5114</v>
      </c>
    </row>
    <row r="16" spans="1:4" ht="30" x14ac:dyDescent="0.25">
      <c r="A16" s="40"/>
      <c r="B16" s="22" t="s">
        <v>1102</v>
      </c>
      <c r="C16" s="23" t="s">
        <v>1103</v>
      </c>
      <c r="D16" s="24" t="str">
        <f ca="1">IFERROR(__xludf.DUMMYFUNCTION("GOOGLETRANSLATE(C15,""zh"",""vi"")"),"Mỡ bò và mỡ cừu khác (trừ hàng hóa thuộc nhóm 1503) (mỡ bò dùng trong công nghiệp)")</f>
        <v>Mỡ bò và mỡ cừu khác (trừ hàng hóa thuộc nhóm 1503) (mỡ bò dùng trong công nghiệp)</v>
      </c>
    </row>
    <row r="17" spans="1:4" ht="30" x14ac:dyDescent="0.25">
      <c r="A17" s="40"/>
      <c r="B17" s="22" t="s">
        <v>1104</v>
      </c>
      <c r="C17" s="23" t="s">
        <v>1105</v>
      </c>
      <c r="D17" s="61" t="s">
        <v>5115</v>
      </c>
    </row>
    <row r="18" spans="1:4" ht="30" x14ac:dyDescent="0.25">
      <c r="A18" s="40"/>
      <c r="B18" s="22" t="s">
        <v>1106</v>
      </c>
      <c r="C18" s="23" t="s">
        <v>1107</v>
      </c>
      <c r="D18" s="61" t="s">
        <v>5116</v>
      </c>
    </row>
    <row r="19" spans="1:4" ht="45" x14ac:dyDescent="0.25">
      <c r="A19" s="40"/>
      <c r="B19" s="22" t="s">
        <v>1108</v>
      </c>
      <c r="C19" s="23" t="s">
        <v>1109</v>
      </c>
      <c r="D19" s="61" t="s">
        <v>5117</v>
      </c>
    </row>
    <row r="20" spans="1:4" ht="45" x14ac:dyDescent="0.25">
      <c r="A20" s="40"/>
      <c r="B20" s="22" t="s">
        <v>1110</v>
      </c>
      <c r="C20" s="23" t="s">
        <v>1111</v>
      </c>
      <c r="D20" s="61" t="s">
        <v>5118</v>
      </c>
    </row>
    <row r="21" spans="1:4" ht="45" x14ac:dyDescent="0.25">
      <c r="A21" s="40"/>
      <c r="B21" s="22" t="s">
        <v>1112</v>
      </c>
      <c r="C21" s="23" t="s">
        <v>1113</v>
      </c>
      <c r="D21" s="61" t="s">
        <v>5119</v>
      </c>
    </row>
    <row r="22" spans="1:4" ht="30" x14ac:dyDescent="0.25">
      <c r="A22" s="40"/>
      <c r="B22" s="22" t="s">
        <v>1114</v>
      </c>
      <c r="C22" s="23" t="s">
        <v>1115</v>
      </c>
      <c r="D22" s="61" t="s">
        <v>5120</v>
      </c>
    </row>
    <row r="23" spans="1:4" ht="30" x14ac:dyDescent="0.25">
      <c r="A23" s="40"/>
      <c r="B23" s="22" t="s">
        <v>1116</v>
      </c>
      <c r="C23" s="23" t="s">
        <v>1117</v>
      </c>
      <c r="D23" s="61" t="s">
        <v>5121</v>
      </c>
    </row>
    <row r="24" spans="1:4" ht="30" x14ac:dyDescent="0.25">
      <c r="A24" s="40"/>
      <c r="B24" s="22" t="s">
        <v>1118</v>
      </c>
      <c r="C24" s="23" t="s">
        <v>1119</v>
      </c>
      <c r="D24" s="61" t="s">
        <v>5122</v>
      </c>
    </row>
    <row r="25" spans="1:4" ht="45" x14ac:dyDescent="0.25">
      <c r="A25" s="40"/>
      <c r="B25" s="22" t="s">
        <v>1120</v>
      </c>
      <c r="C25" s="23" t="s">
        <v>1121</v>
      </c>
      <c r="D25" s="61" t="s">
        <v>5123</v>
      </c>
    </row>
    <row r="26" spans="1:4" ht="30" x14ac:dyDescent="0.25">
      <c r="A26" s="40"/>
      <c r="B26" s="22" t="s">
        <v>1122</v>
      </c>
      <c r="C26" s="23" t="s">
        <v>1123</v>
      </c>
      <c r="D26" s="61" t="s">
        <v>5125</v>
      </c>
    </row>
    <row r="27" spans="1:4" ht="30" x14ac:dyDescent="0.25">
      <c r="A27" s="40"/>
      <c r="B27" s="22" t="s">
        <v>1124</v>
      </c>
      <c r="C27" s="23" t="s">
        <v>1125</v>
      </c>
      <c r="D27" s="61" t="s">
        <v>5124</v>
      </c>
    </row>
    <row r="28" spans="1:4" ht="30" x14ac:dyDescent="0.25">
      <c r="A28" s="40"/>
      <c r="B28" s="22" t="s">
        <v>1126</v>
      </c>
      <c r="C28" s="23" t="s">
        <v>1127</v>
      </c>
      <c r="D28" s="61" t="s">
        <v>5126</v>
      </c>
    </row>
    <row r="29" spans="1:4" ht="45" x14ac:dyDescent="0.25">
      <c r="A29" s="40"/>
      <c r="B29" s="22" t="s">
        <v>1128</v>
      </c>
      <c r="C29" s="23" t="s">
        <v>1129</v>
      </c>
      <c r="D29" s="61" t="s">
        <v>5127</v>
      </c>
    </row>
    <row r="30" spans="1:4" ht="30" x14ac:dyDescent="0.25">
      <c r="A30" s="40"/>
      <c r="B30" s="22" t="s">
        <v>1130</v>
      </c>
      <c r="C30" s="23" t="s">
        <v>1131</v>
      </c>
      <c r="D30" s="61" t="s">
        <v>5128</v>
      </c>
    </row>
    <row r="31" spans="1:4" ht="30" x14ac:dyDescent="0.25">
      <c r="A31" s="40"/>
      <c r="B31" s="22" t="s">
        <v>1132</v>
      </c>
      <c r="C31" s="23" t="s">
        <v>1133</v>
      </c>
      <c r="D31" s="61" t="s">
        <v>5129</v>
      </c>
    </row>
    <row r="32" spans="1:4" ht="30" x14ac:dyDescent="0.25">
      <c r="A32" s="40"/>
      <c r="B32" s="22" t="s">
        <v>1134</v>
      </c>
      <c r="C32" s="23" t="s">
        <v>1135</v>
      </c>
      <c r="D32" s="61" t="s">
        <v>5130</v>
      </c>
    </row>
    <row r="33" spans="1:4" ht="45" x14ac:dyDescent="0.25">
      <c r="A33" s="40"/>
      <c r="B33" s="22" t="s">
        <v>1136</v>
      </c>
      <c r="C33" s="23" t="s">
        <v>1137</v>
      </c>
      <c r="D33" s="61" t="s">
        <v>5131</v>
      </c>
    </row>
    <row r="34" spans="1:4" ht="45" x14ac:dyDescent="0.25">
      <c r="A34" s="40"/>
      <c r="B34" s="22" t="s">
        <v>1138</v>
      </c>
      <c r="C34" s="23" t="s">
        <v>1139</v>
      </c>
      <c r="D34" s="61" t="s">
        <v>5132</v>
      </c>
    </row>
    <row r="35" spans="1:4" ht="45" x14ac:dyDescent="0.25">
      <c r="A35" s="40"/>
      <c r="B35" s="22" t="s">
        <v>1140</v>
      </c>
      <c r="C35" s="23" t="s">
        <v>1141</v>
      </c>
      <c r="D35" s="61" t="s">
        <v>5102</v>
      </c>
    </row>
    <row r="36" spans="1:4" ht="45" x14ac:dyDescent="0.25">
      <c r="A36" s="40"/>
      <c r="B36" s="22" t="s">
        <v>1142</v>
      </c>
      <c r="C36" s="23" t="s">
        <v>1143</v>
      </c>
      <c r="D36" s="61" t="s">
        <v>5101</v>
      </c>
    </row>
    <row r="37" spans="1:4" ht="45" x14ac:dyDescent="0.25">
      <c r="A37" s="40"/>
      <c r="B37" s="22" t="s">
        <v>1144</v>
      </c>
      <c r="C37" s="23" t="s">
        <v>1145</v>
      </c>
      <c r="D37" s="61" t="s">
        <v>5133</v>
      </c>
    </row>
    <row r="38" spans="1:4" ht="30" x14ac:dyDescent="0.25">
      <c r="A38" s="40"/>
      <c r="B38" s="22" t="s">
        <v>1146</v>
      </c>
      <c r="C38" s="23" t="s">
        <v>1147</v>
      </c>
      <c r="D38" s="61" t="s">
        <v>5134</v>
      </c>
    </row>
    <row r="39" spans="1:4" ht="45" x14ac:dyDescent="0.25">
      <c r="A39" s="40"/>
      <c r="B39" s="22" t="s">
        <v>1148</v>
      </c>
      <c r="C39" s="23" t="s">
        <v>1149</v>
      </c>
      <c r="D39" s="61" t="s">
        <v>5135</v>
      </c>
    </row>
    <row r="40" spans="1:4" ht="30" x14ac:dyDescent="0.25">
      <c r="A40" s="40"/>
      <c r="B40" s="22" t="s">
        <v>1150</v>
      </c>
      <c r="C40" s="23" t="s">
        <v>1151</v>
      </c>
      <c r="D40" s="61" t="s">
        <v>5136</v>
      </c>
    </row>
    <row r="41" spans="1:4" ht="30" x14ac:dyDescent="0.25">
      <c r="A41" s="40"/>
      <c r="B41" s="22" t="s">
        <v>1152</v>
      </c>
      <c r="C41" s="23" t="s">
        <v>1153</v>
      </c>
      <c r="D41" s="24" t="str">
        <f ca="1">IFERROR(__xludf.DUMMYFUNCTION("GOOGLETRANSLATE(C40,""zh"",""vi"")"),"Chiết xuất từ ​​các tuyến, cơ quan khác và dịch tiết của chúng (mật bò)")</f>
        <v>Chiết xuất từ ​​các tuyến, cơ quan khác và dịch tiết của chúng (mật bò)</v>
      </c>
    </row>
    <row r="42" spans="1:4" ht="30" x14ac:dyDescent="0.25">
      <c r="A42" s="40"/>
      <c r="B42" s="25" t="s">
        <v>1154</v>
      </c>
      <c r="C42" s="23" t="s">
        <v>1155</v>
      </c>
      <c r="D42" s="61" t="s">
        <v>5137</v>
      </c>
    </row>
    <row r="43" spans="1:4" ht="30" x14ac:dyDescent="0.25">
      <c r="A43" s="40"/>
      <c r="B43" s="25" t="s">
        <v>1156</v>
      </c>
      <c r="C43" s="23" t="s">
        <v>1157</v>
      </c>
      <c r="D43" s="61" t="s">
        <v>5138</v>
      </c>
    </row>
    <row r="44" spans="1:4" ht="30" x14ac:dyDescent="0.25">
      <c r="A44" s="40"/>
      <c r="B44" s="22" t="s">
        <v>1158</v>
      </c>
      <c r="C44" s="23" t="s">
        <v>1159</v>
      </c>
      <c r="D44" s="61" t="s">
        <v>5139</v>
      </c>
    </row>
    <row r="45" spans="1:4" ht="30" x14ac:dyDescent="0.25">
      <c r="A45" s="40"/>
      <c r="B45" s="22" t="s">
        <v>1160</v>
      </c>
      <c r="C45" s="23" t="s">
        <v>1161</v>
      </c>
      <c r="D45" s="61" t="s">
        <v>5140</v>
      </c>
    </row>
    <row r="46" spans="1:4" ht="30" x14ac:dyDescent="0.25">
      <c r="A46" s="40"/>
      <c r="B46" s="22" t="s">
        <v>1162</v>
      </c>
      <c r="C46" s="23" t="s">
        <v>1163</v>
      </c>
      <c r="D46" s="61" t="s">
        <v>5141</v>
      </c>
    </row>
    <row r="47" spans="1:4" ht="30" x14ac:dyDescent="0.25">
      <c r="A47" s="40"/>
      <c r="B47" s="22" t="s">
        <v>1164</v>
      </c>
      <c r="C47" s="23" t="s">
        <v>1165</v>
      </c>
      <c r="D47" s="61" t="s">
        <v>5142</v>
      </c>
    </row>
    <row r="48" spans="1:4" ht="45" x14ac:dyDescent="0.25">
      <c r="A48" s="40"/>
      <c r="B48" s="22" t="s">
        <v>1166</v>
      </c>
      <c r="C48" s="23" t="s">
        <v>1167</v>
      </c>
      <c r="D48" s="61" t="s">
        <v>5143</v>
      </c>
    </row>
    <row r="49" spans="1:4" ht="30" x14ac:dyDescent="0.25">
      <c r="A49" s="40"/>
      <c r="B49" s="22" t="s">
        <v>1168</v>
      </c>
      <c r="C49" s="23" t="s">
        <v>1169</v>
      </c>
      <c r="D49" s="61" t="s">
        <v>5144</v>
      </c>
    </row>
    <row r="50" spans="1:4" ht="30" x14ac:dyDescent="0.25">
      <c r="A50" s="40"/>
      <c r="B50" s="22" t="s">
        <v>1170</v>
      </c>
      <c r="C50" s="23" t="s">
        <v>1171</v>
      </c>
      <c r="D50" s="61" t="s">
        <v>5145</v>
      </c>
    </row>
    <row r="51" spans="1:4" ht="30" x14ac:dyDescent="0.25">
      <c r="A51" s="40"/>
      <c r="B51" s="22" t="s">
        <v>1172</v>
      </c>
      <c r="C51" s="23" t="s">
        <v>1173</v>
      </c>
      <c r="D51" s="61" t="s">
        <v>5146</v>
      </c>
    </row>
    <row r="52" spans="1:4" ht="30" x14ac:dyDescent="0.25">
      <c r="A52" s="40"/>
      <c r="B52" s="22" t="s">
        <v>1174</v>
      </c>
      <c r="C52" s="23" t="s">
        <v>1175</v>
      </c>
      <c r="D52" s="61" t="s">
        <v>5147</v>
      </c>
    </row>
    <row r="53" spans="1:4" ht="30" x14ac:dyDescent="0.25">
      <c r="A53" s="40"/>
      <c r="B53" s="22" t="s">
        <v>1176</v>
      </c>
      <c r="C53" s="23" t="s">
        <v>1177</v>
      </c>
      <c r="D53" s="61" t="s">
        <v>5148</v>
      </c>
    </row>
    <row r="54" spans="1:4" ht="30" x14ac:dyDescent="0.25">
      <c r="A54" s="40"/>
      <c r="B54" s="22" t="s">
        <v>1178</v>
      </c>
      <c r="C54" s="23" t="s">
        <v>1179</v>
      </c>
      <c r="D54" s="61" t="s">
        <v>5149</v>
      </c>
    </row>
    <row r="55" spans="1:4" ht="30" x14ac:dyDescent="0.25">
      <c r="A55" s="40"/>
      <c r="B55" s="22" t="s">
        <v>1180</v>
      </c>
      <c r="C55" s="23" t="s">
        <v>1181</v>
      </c>
      <c r="D55" s="61" t="s">
        <v>5150</v>
      </c>
    </row>
    <row r="56" spans="1:4" ht="30" x14ac:dyDescent="0.25">
      <c r="A56" s="40"/>
      <c r="B56" s="22" t="s">
        <v>1182</v>
      </c>
      <c r="C56" s="23" t="s">
        <v>1183</v>
      </c>
      <c r="D56" s="61" t="s">
        <v>5151</v>
      </c>
    </row>
    <row r="57" spans="1:4" ht="30" x14ac:dyDescent="0.25">
      <c r="A57" s="40"/>
      <c r="B57" s="22" t="s">
        <v>1184</v>
      </c>
      <c r="C57" s="23" t="s">
        <v>1185</v>
      </c>
      <c r="D57" s="61" t="s">
        <v>5152</v>
      </c>
    </row>
    <row r="58" spans="1:4" ht="30" x14ac:dyDescent="0.25">
      <c r="A58" s="40"/>
      <c r="B58" s="22" t="s">
        <v>1186</v>
      </c>
      <c r="C58" s="23" t="s">
        <v>1187</v>
      </c>
      <c r="D58" s="61" t="s">
        <v>5153</v>
      </c>
    </row>
    <row r="59" spans="1:4" ht="30" x14ac:dyDescent="0.25">
      <c r="A59" s="40"/>
      <c r="B59" s="22" t="s">
        <v>1188</v>
      </c>
      <c r="C59" s="23" t="s">
        <v>1189</v>
      </c>
      <c r="D59" s="61" t="s">
        <v>5154</v>
      </c>
    </row>
    <row r="60" spans="1:4" ht="60" x14ac:dyDescent="0.25">
      <c r="A60" s="40"/>
      <c r="B60" s="22" t="s">
        <v>1190</v>
      </c>
      <c r="C60" s="23" t="s">
        <v>1191</v>
      </c>
      <c r="D60" s="61" t="s">
        <v>5155</v>
      </c>
    </row>
    <row r="61" spans="1:4" ht="60" x14ac:dyDescent="0.25">
      <c r="A61" s="40"/>
      <c r="B61" s="22" t="s">
        <v>1192</v>
      </c>
      <c r="C61" s="23" t="s">
        <v>1193</v>
      </c>
      <c r="D61" s="61" t="s">
        <v>5157</v>
      </c>
    </row>
    <row r="62" spans="1:4" ht="45" x14ac:dyDescent="0.25">
      <c r="A62" s="40"/>
      <c r="B62" s="22" t="s">
        <v>1194</v>
      </c>
      <c r="C62" s="23" t="s">
        <v>1195</v>
      </c>
      <c r="D62" s="61" t="s">
        <v>5156</v>
      </c>
    </row>
    <row r="63" spans="1:4" ht="45" x14ac:dyDescent="0.25">
      <c r="A63" s="40"/>
      <c r="B63" s="22" t="s">
        <v>1196</v>
      </c>
      <c r="C63" s="23" t="s">
        <v>1197</v>
      </c>
      <c r="D63" s="61" t="s">
        <v>5158</v>
      </c>
    </row>
    <row r="64" spans="1:4" ht="45" x14ac:dyDescent="0.25">
      <c r="A64" s="40"/>
      <c r="B64" s="22" t="s">
        <v>1198</v>
      </c>
      <c r="C64" s="23" t="s">
        <v>1199</v>
      </c>
      <c r="D64" s="61" t="s">
        <v>5159</v>
      </c>
    </row>
    <row r="65" spans="1:4" ht="45" x14ac:dyDescent="0.25">
      <c r="A65" s="40"/>
      <c r="B65" s="22" t="s">
        <v>1200</v>
      </c>
      <c r="C65" s="23" t="s">
        <v>1201</v>
      </c>
      <c r="D65" s="61" t="s">
        <v>5160</v>
      </c>
    </row>
    <row r="66" spans="1:4" ht="45" x14ac:dyDescent="0.25">
      <c r="A66" s="40"/>
      <c r="B66" s="22" t="s">
        <v>1202</v>
      </c>
      <c r="C66" s="23" t="s">
        <v>1203</v>
      </c>
      <c r="D66" s="61" t="s">
        <v>5161</v>
      </c>
    </row>
    <row r="67" spans="1:4" ht="45" x14ac:dyDescent="0.25">
      <c r="A67" s="40"/>
      <c r="B67" s="22" t="s">
        <v>1204</v>
      </c>
      <c r="C67" s="23" t="s">
        <v>1205</v>
      </c>
      <c r="D67" s="61" t="s">
        <v>5162</v>
      </c>
    </row>
    <row r="68" spans="1:4" ht="45" x14ac:dyDescent="0.25">
      <c r="A68" s="40"/>
      <c r="B68" s="22" t="s">
        <v>1206</v>
      </c>
      <c r="C68" s="23" t="s">
        <v>1207</v>
      </c>
      <c r="D68" s="61" t="s">
        <v>5163</v>
      </c>
    </row>
    <row r="69" spans="1:4" ht="45" x14ac:dyDescent="0.25">
      <c r="A69" s="40"/>
      <c r="B69" s="22" t="s">
        <v>1208</v>
      </c>
      <c r="C69" s="23" t="s">
        <v>1209</v>
      </c>
      <c r="D69" s="61" t="s">
        <v>5164</v>
      </c>
    </row>
    <row r="70" spans="1:4" ht="45" x14ac:dyDescent="0.25">
      <c r="A70" s="40"/>
      <c r="B70" s="22" t="s">
        <v>1210</v>
      </c>
      <c r="C70" s="23" t="s">
        <v>1211</v>
      </c>
      <c r="D70" s="61" t="s">
        <v>5165</v>
      </c>
    </row>
    <row r="71" spans="1:4" ht="45" x14ac:dyDescent="0.25">
      <c r="A71" s="40"/>
      <c r="B71" s="22" t="s">
        <v>1212</v>
      </c>
      <c r="C71" s="23" t="s">
        <v>1213</v>
      </c>
      <c r="D71" s="61" t="s">
        <v>5166</v>
      </c>
    </row>
    <row r="72" spans="1:4" ht="45" x14ac:dyDescent="0.25">
      <c r="A72" s="40"/>
      <c r="B72" s="22" t="s">
        <v>1214</v>
      </c>
      <c r="C72" s="23" t="s">
        <v>1215</v>
      </c>
      <c r="D72" s="61" t="s">
        <v>5167</v>
      </c>
    </row>
    <row r="73" spans="1:4" ht="45" x14ac:dyDescent="0.25">
      <c r="A73" s="40"/>
      <c r="B73" s="22" t="s">
        <v>1216</v>
      </c>
      <c r="C73" s="23" t="s">
        <v>1217</v>
      </c>
      <c r="D73" s="61" t="s">
        <v>5168</v>
      </c>
    </row>
    <row r="74" spans="1:4" ht="45" x14ac:dyDescent="0.25">
      <c r="A74" s="40"/>
      <c r="B74" s="22" t="s">
        <v>1218</v>
      </c>
      <c r="C74" s="23" t="s">
        <v>1219</v>
      </c>
      <c r="D74" s="61" t="s">
        <v>5169</v>
      </c>
    </row>
    <row r="75" spans="1:4" ht="45" x14ac:dyDescent="0.25">
      <c r="A75" s="40"/>
      <c r="B75" s="22" t="s">
        <v>1220</v>
      </c>
      <c r="C75" s="23" t="s">
        <v>1221</v>
      </c>
      <c r="D75" s="61" t="s">
        <v>5170</v>
      </c>
    </row>
    <row r="76" spans="1:4" ht="45" x14ac:dyDescent="0.25">
      <c r="A76" s="40"/>
      <c r="B76" s="22" t="s">
        <v>1222</v>
      </c>
      <c r="C76" s="23" t="s">
        <v>1223</v>
      </c>
      <c r="D76" s="61" t="s">
        <v>5171</v>
      </c>
    </row>
    <row r="77" spans="1:4" ht="45" x14ac:dyDescent="0.25">
      <c r="A77" s="40"/>
      <c r="B77" s="22" t="s">
        <v>1224</v>
      </c>
      <c r="C77" s="23" t="s">
        <v>1225</v>
      </c>
      <c r="D77" s="61" t="s">
        <v>5172</v>
      </c>
    </row>
    <row r="78" spans="1:4" ht="45" x14ac:dyDescent="0.25">
      <c r="A78" s="40"/>
      <c r="B78" s="22" t="s">
        <v>1226</v>
      </c>
      <c r="C78" s="23" t="s">
        <v>1227</v>
      </c>
      <c r="D78" s="61" t="s">
        <v>5173</v>
      </c>
    </row>
    <row r="79" spans="1:4" ht="45" x14ac:dyDescent="0.25">
      <c r="A79" s="40"/>
      <c r="B79" s="22" t="s">
        <v>1228</v>
      </c>
      <c r="C79" s="23" t="s">
        <v>1229</v>
      </c>
      <c r="D79" s="61" t="s">
        <v>5174</v>
      </c>
    </row>
    <row r="80" spans="1:4" ht="45" x14ac:dyDescent="0.25">
      <c r="A80" s="40"/>
      <c r="B80" s="22" t="s">
        <v>1230</v>
      </c>
      <c r="C80" s="23" t="s">
        <v>1231</v>
      </c>
      <c r="D80" s="61" t="s">
        <v>5175</v>
      </c>
    </row>
    <row r="81" spans="1:4" ht="45" x14ac:dyDescent="0.25">
      <c r="A81" s="40"/>
      <c r="B81" s="22" t="s">
        <v>1232</v>
      </c>
      <c r="C81" s="23" t="s">
        <v>1233</v>
      </c>
      <c r="D81" s="61" t="s">
        <v>5176</v>
      </c>
    </row>
    <row r="82" spans="1:4" ht="45" x14ac:dyDescent="0.25">
      <c r="A82" s="40"/>
      <c r="B82" s="22" t="s">
        <v>1234</v>
      </c>
      <c r="C82" s="23" t="s">
        <v>1235</v>
      </c>
      <c r="D82" s="61" t="s">
        <v>5177</v>
      </c>
    </row>
    <row r="83" spans="1:4" ht="45" x14ac:dyDescent="0.25">
      <c r="A83" s="40"/>
      <c r="B83" s="22" t="s">
        <v>1236</v>
      </c>
      <c r="C83" s="23" t="s">
        <v>1237</v>
      </c>
      <c r="D83" s="61" t="s">
        <v>5178</v>
      </c>
    </row>
    <row r="84" spans="1:4" ht="45" x14ac:dyDescent="0.25">
      <c r="A84" s="40"/>
      <c r="B84" s="22" t="s">
        <v>1238</v>
      </c>
      <c r="C84" s="23" t="s">
        <v>1239</v>
      </c>
      <c r="D84" s="61" t="s">
        <v>5179</v>
      </c>
    </row>
    <row r="85" spans="1:4" ht="45" x14ac:dyDescent="0.25">
      <c r="A85" s="40"/>
      <c r="B85" s="22" t="s">
        <v>1240</v>
      </c>
      <c r="C85" s="23" t="s">
        <v>1241</v>
      </c>
      <c r="D85" s="61" t="s">
        <v>5180</v>
      </c>
    </row>
    <row r="86" spans="1:4" ht="45" x14ac:dyDescent="0.25">
      <c r="A86" s="40"/>
      <c r="B86" s="22" t="s">
        <v>1242</v>
      </c>
      <c r="C86" s="23" t="s">
        <v>1243</v>
      </c>
      <c r="D86" s="61" t="s">
        <v>5181</v>
      </c>
    </row>
    <row r="87" spans="1:4" ht="15.75" x14ac:dyDescent="0.25">
      <c r="A87" s="40"/>
      <c r="B87" s="22" t="s">
        <v>1244</v>
      </c>
      <c r="C87" s="23" t="s">
        <v>1245</v>
      </c>
      <c r="D87" s="61" t="s">
        <v>5182</v>
      </c>
    </row>
    <row r="88" spans="1:4" ht="45" x14ac:dyDescent="0.25">
      <c r="A88" s="40"/>
      <c r="B88" s="22" t="s">
        <v>1246</v>
      </c>
      <c r="C88" s="23" t="s">
        <v>1247</v>
      </c>
      <c r="D88" s="61" t="s">
        <v>5183</v>
      </c>
    </row>
    <row r="89" spans="1:4" ht="30" x14ac:dyDescent="0.25">
      <c r="A89" s="40"/>
      <c r="B89" s="22" t="s">
        <v>1248</v>
      </c>
      <c r="C89" s="23" t="s">
        <v>1249</v>
      </c>
      <c r="D89" s="61" t="s">
        <v>5184</v>
      </c>
    </row>
    <row r="90" spans="1:4" ht="30" x14ac:dyDescent="0.25">
      <c r="A90" s="40"/>
      <c r="B90" s="22" t="s">
        <v>1250</v>
      </c>
      <c r="C90" s="23" t="s">
        <v>1251</v>
      </c>
      <c r="D90" s="61" t="s">
        <v>5185</v>
      </c>
    </row>
    <row r="91" spans="1:4" ht="30" x14ac:dyDescent="0.25">
      <c r="A91" s="40"/>
      <c r="B91" s="22" t="s">
        <v>1252</v>
      </c>
      <c r="C91" s="23" t="s">
        <v>1253</v>
      </c>
      <c r="D91" s="61" t="s">
        <v>5186</v>
      </c>
    </row>
    <row r="92" spans="1:4" ht="30" x14ac:dyDescent="0.25">
      <c r="A92" s="40"/>
      <c r="B92" s="22" t="s">
        <v>1254</v>
      </c>
      <c r="C92" s="23" t="s">
        <v>1255</v>
      </c>
      <c r="D92" s="61" t="s">
        <v>5187</v>
      </c>
    </row>
    <row r="93" spans="1:4" ht="30" x14ac:dyDescent="0.25">
      <c r="A93" s="40"/>
      <c r="B93" s="22" t="s">
        <v>1256</v>
      </c>
      <c r="C93" s="23" t="s">
        <v>1257</v>
      </c>
      <c r="D93" s="61" t="s">
        <v>5188</v>
      </c>
    </row>
    <row r="94" spans="1:4" ht="30" x14ac:dyDescent="0.25">
      <c r="A94" s="40"/>
      <c r="B94" s="22" t="s">
        <v>1258</v>
      </c>
      <c r="C94" s="23" t="s">
        <v>1259</v>
      </c>
      <c r="D94" s="61" t="s">
        <v>5189</v>
      </c>
    </row>
    <row r="95" spans="1:4" ht="30" x14ac:dyDescent="0.25">
      <c r="A95" s="40"/>
      <c r="B95" s="22" t="s">
        <v>1260</v>
      </c>
      <c r="C95" s="23" t="s">
        <v>1261</v>
      </c>
      <c r="D95" s="61" t="s">
        <v>5190</v>
      </c>
    </row>
    <row r="96" spans="1:4" ht="30" x14ac:dyDescent="0.25">
      <c r="A96" s="40"/>
      <c r="B96" s="22" t="s">
        <v>1262</v>
      </c>
      <c r="C96" s="23" t="s">
        <v>1263</v>
      </c>
      <c r="D96" s="61" t="s">
        <v>5191</v>
      </c>
    </row>
    <row r="97" spans="1:4" ht="30" x14ac:dyDescent="0.25">
      <c r="A97" s="40"/>
      <c r="B97" s="22" t="s">
        <v>1264</v>
      </c>
      <c r="C97" s="23" t="s">
        <v>1265</v>
      </c>
      <c r="D97" s="61" t="s">
        <v>5192</v>
      </c>
    </row>
    <row r="98" spans="1:4" ht="45" x14ac:dyDescent="0.25">
      <c r="A98" s="40"/>
      <c r="B98" s="22" t="s">
        <v>1266</v>
      </c>
      <c r="C98" s="23" t="s">
        <v>1267</v>
      </c>
      <c r="D98" s="61" t="s">
        <v>5193</v>
      </c>
    </row>
    <row r="99" spans="1:4" ht="30" x14ac:dyDescent="0.25">
      <c r="A99" s="40"/>
      <c r="B99" s="22" t="s">
        <v>1268</v>
      </c>
      <c r="C99" s="23" t="s">
        <v>1269</v>
      </c>
      <c r="D99" s="61" t="s">
        <v>5194</v>
      </c>
    </row>
    <row r="100" spans="1:4" ht="30" x14ac:dyDescent="0.25">
      <c r="A100" s="40"/>
      <c r="B100" s="22" t="s">
        <v>1270</v>
      </c>
      <c r="C100" s="23" t="s">
        <v>1271</v>
      </c>
      <c r="D100" s="61" t="s">
        <v>5195</v>
      </c>
    </row>
    <row r="101" spans="1:4" ht="30" x14ac:dyDescent="0.25">
      <c r="A101" s="40"/>
      <c r="B101" s="22" t="s">
        <v>1272</v>
      </c>
      <c r="C101" s="23" t="s">
        <v>1273</v>
      </c>
      <c r="D101" s="61" t="s">
        <v>5196</v>
      </c>
    </row>
    <row r="102" spans="1:4" ht="30" x14ac:dyDescent="0.25">
      <c r="A102" s="40"/>
      <c r="B102" s="22" t="s">
        <v>1274</v>
      </c>
      <c r="C102" s="23" t="s">
        <v>1275</v>
      </c>
      <c r="D102" s="61" t="s">
        <v>5197</v>
      </c>
    </row>
    <row r="103" spans="1:4" ht="30" x14ac:dyDescent="0.25">
      <c r="A103" s="40"/>
      <c r="B103" s="22" t="s">
        <v>1276</v>
      </c>
      <c r="C103" s="23" t="s">
        <v>1277</v>
      </c>
      <c r="D103" s="61" t="s">
        <v>5198</v>
      </c>
    </row>
    <row r="104" spans="1:4" ht="30" x14ac:dyDescent="0.25">
      <c r="A104" s="40"/>
      <c r="B104" s="22" t="s">
        <v>1278</v>
      </c>
      <c r="C104" s="23" t="s">
        <v>1279</v>
      </c>
      <c r="D104" s="61" t="s">
        <v>5199</v>
      </c>
    </row>
    <row r="105" spans="1:4" ht="30" x14ac:dyDescent="0.25">
      <c r="A105" s="40"/>
      <c r="B105" s="22" t="s">
        <v>1280</v>
      </c>
      <c r="C105" s="23" t="s">
        <v>1281</v>
      </c>
      <c r="D105" s="61" t="s">
        <v>5200</v>
      </c>
    </row>
    <row r="106" spans="1:4" ht="30" x14ac:dyDescent="0.25">
      <c r="A106" s="40"/>
      <c r="B106" s="22" t="s">
        <v>1282</v>
      </c>
      <c r="C106" s="23" t="s">
        <v>1283</v>
      </c>
      <c r="D106" s="61" t="s">
        <v>5248</v>
      </c>
    </row>
    <row r="107" spans="1:4" ht="30" x14ac:dyDescent="0.25">
      <c r="A107" s="40"/>
      <c r="B107" s="22" t="s">
        <v>1284</v>
      </c>
      <c r="C107" s="23" t="s">
        <v>1285</v>
      </c>
      <c r="D107" s="61" t="s">
        <v>5247</v>
      </c>
    </row>
    <row r="108" spans="1:4" ht="30" x14ac:dyDescent="0.25">
      <c r="A108" s="40"/>
      <c r="B108" s="22" t="s">
        <v>1286</v>
      </c>
      <c r="C108" s="23" t="s">
        <v>1287</v>
      </c>
      <c r="D108" s="61" t="s">
        <v>5246</v>
      </c>
    </row>
    <row r="109" spans="1:4" ht="30" x14ac:dyDescent="0.25">
      <c r="A109" s="40"/>
      <c r="B109" s="22" t="s">
        <v>1288</v>
      </c>
      <c r="C109" s="23" t="s">
        <v>1289</v>
      </c>
      <c r="D109" s="61" t="s">
        <v>5245</v>
      </c>
    </row>
    <row r="110" spans="1:4" ht="30" x14ac:dyDescent="0.25">
      <c r="A110" s="40"/>
      <c r="B110" s="22" t="s">
        <v>1290</v>
      </c>
      <c r="C110" s="23" t="s">
        <v>1291</v>
      </c>
      <c r="D110" s="61" t="s">
        <v>5243</v>
      </c>
    </row>
    <row r="111" spans="1:4" ht="30" x14ac:dyDescent="0.25">
      <c r="A111" s="40"/>
      <c r="B111" s="22" t="s">
        <v>1292</v>
      </c>
      <c r="C111" s="23" t="s">
        <v>1293</v>
      </c>
      <c r="D111" s="61" t="s">
        <v>5244</v>
      </c>
    </row>
    <row r="112" spans="1:4" ht="30" x14ac:dyDescent="0.25">
      <c r="A112" s="40"/>
      <c r="B112" s="22" t="s">
        <v>1294</v>
      </c>
      <c r="C112" s="23" t="s">
        <v>1295</v>
      </c>
      <c r="D112" s="61" t="s">
        <v>5249</v>
      </c>
    </row>
    <row r="113" spans="1:4" ht="30" x14ac:dyDescent="0.25">
      <c r="A113" s="40"/>
      <c r="B113" s="22" t="s">
        <v>1296</v>
      </c>
      <c r="C113" s="23" t="s">
        <v>1297</v>
      </c>
      <c r="D113" s="61" t="s">
        <v>5250</v>
      </c>
    </row>
    <row r="114" spans="1:4" ht="30" x14ac:dyDescent="0.25">
      <c r="A114" s="40"/>
      <c r="B114" s="22" t="s">
        <v>1298</v>
      </c>
      <c r="C114" s="23" t="s">
        <v>1299</v>
      </c>
      <c r="D114" s="61" t="s">
        <v>5251</v>
      </c>
    </row>
    <row r="115" spans="1:4" ht="30" x14ac:dyDescent="0.25">
      <c r="A115" s="40"/>
      <c r="B115" s="22" t="s">
        <v>1300</v>
      </c>
      <c r="C115" s="23" t="s">
        <v>1301</v>
      </c>
      <c r="D115" s="61" t="s">
        <v>5252</v>
      </c>
    </row>
    <row r="116" spans="1:4" ht="30" x14ac:dyDescent="0.25">
      <c r="A116" s="40"/>
      <c r="B116" s="22" t="s">
        <v>1302</v>
      </c>
      <c r="C116" s="23" t="s">
        <v>1303</v>
      </c>
      <c r="D116" s="61" t="s">
        <v>5253</v>
      </c>
    </row>
    <row r="117" spans="1:4" ht="90" x14ac:dyDescent="0.25">
      <c r="A117" s="40"/>
      <c r="B117" s="22" t="s">
        <v>1304</v>
      </c>
      <c r="C117" s="23" t="s">
        <v>1305</v>
      </c>
      <c r="D117" s="24" t="str">
        <f ca="1">IFERROR(__xludf.DUMMYFUNCTION("GOOGLETRANSLATE(C116,""zh"",""vi"")"),"Sừng của các loài động vật có nguy cơ tuyệt chủng khác (bao gồm móng guốc, móng vuốt, móng sắc nhọn và mỏ, cũng như bột và chất thải của chúng) (bao gồm các loại xương, mảnh xương và các hạt xương từ việc nuôi dưỡng các loài động vật móng guốc chẵn ngón)
"&amp;"
")</f>
        <v xml:space="preserve">Sừng của các loài động vật có nguy cơ tuyệt chủng khác (bao gồm móng guốc, móng vuốt, móng sắc nhọn và mỏ, cũng như bột và chất thải của chúng) (bao gồm các loại xương, mảnh xương và các hạt xương từ việc nuôi dưỡng các loài động vật móng guốc chẵn ngón)
</v>
      </c>
    </row>
    <row r="118" spans="1:4" ht="75" x14ac:dyDescent="0.25">
      <c r="A118" s="40"/>
      <c r="B118" s="22" t="s">
        <v>1306</v>
      </c>
      <c r="C118" s="23" t="s">
        <v>1307</v>
      </c>
      <c r="D118" s="24" t="str">
        <f ca="1">IFERROR(__xludf.DUMMYFUNCTION("GOOGLETRANSLATE(C117,""zh"",""vi"")"),"Sừng của các loài động vật có nguy cơ tuyệt chủng khác (bao gồm móng guốc, móng vuốt, móng sắc nhọn và mỏ, cũng như bột và chất thải của chúng) (xương, móng guốc và sừng của các loài động vật móng chẵn khác được thuần hóa)
")</f>
        <v xml:space="preserve">Sừng của các loài động vật có nguy cơ tuyệt chủng khác (bao gồm móng guốc, móng vuốt, móng sắc nhọn và mỏ, cũng như bột và chất thải của chúng) (xương, móng guốc và sừng của các loài động vật móng chẵn khác được thuần hóa)
</v>
      </c>
    </row>
    <row r="119" spans="1:4" ht="75" x14ac:dyDescent="0.25">
      <c r="A119" s="40"/>
      <c r="B119" s="22" t="s">
        <v>1308</v>
      </c>
      <c r="C119" s="23" t="s">
        <v>1309</v>
      </c>
      <c r="D119" s="24" t="str">
        <f ca="1">IFERROR(__xludf.DUMMYFUNCTION("GOOGLETRANSLATE(C118,""zh"",""vi"")"),"Sừng của các loài động vật có nguy cơ tuyệt chủng khác (bao gồm móng guốc, móng vuốt, móng sắc nhọn và mỏ, cũng như bột và chất thải của chúng) (xương, móng guốc và sừng của các loài động vật móng guốc chẵn ngón hoang dã khác)
")</f>
        <v xml:space="preserve">Sừng của các loài động vật có nguy cơ tuyệt chủng khác (bao gồm móng guốc, móng vuốt, móng sắc nhọn và mỏ, cũng như bột và chất thải của chúng) (xương, móng guốc và sừng của các loài động vật móng guốc chẵn ngón hoang dã khác)
</v>
      </c>
    </row>
    <row r="120" spans="1:4" ht="75" x14ac:dyDescent="0.25">
      <c r="A120" s="40"/>
      <c r="B120" s="22" t="s">
        <v>1310</v>
      </c>
      <c r="C120" s="23" t="s">
        <v>1311</v>
      </c>
      <c r="D120" s="24" t="str">
        <f ca="1">IFERROR(__xludf.DUMMYFUNCTION("GOOGLETRANSLATE(C119,""zh"",""vi"")"),"Sừng của các loài động vật có nguy cơ tuyệt chủng khác (bao gồm móng guốc, móng vuốt, mỏ, cũng như bột và chất thải của chúng) (xương, móng guốc và sừng của các loài động vật khác không được liệt kê)
")</f>
        <v xml:space="preserve">Sừng của các loài động vật có nguy cơ tuyệt chủng khác (bao gồm móng guốc, móng vuốt, mỏ, cũng như bột và chất thải của chúng) (xương, móng guốc và sừng của các loài động vật khác không được liệt kê)
</v>
      </c>
    </row>
    <row r="121" spans="1:4" ht="75" x14ac:dyDescent="0.25">
      <c r="A121" s="40"/>
      <c r="B121" s="22" t="s">
        <v>1312</v>
      </c>
      <c r="C121" s="23" t="s">
        <v>1313</v>
      </c>
      <c r="D121" s="24" t="str">
        <f ca="1">IFERROR(__xludf.DUMMYFUNCTION("GOOGLETRANSLATE(C120,""zh"",""vi"")"),"Các loại sừng động vật khác không thuộc diện nguy cấp (bao gồm móng guốc, móng tay, móng vuốt và mỏ, cũng như bột và chất thải của chúng) (vỏ móng guốc lợn)
")</f>
        <v xml:space="preserve">Các loại sừng động vật khác không thuộc diện nguy cấp (bao gồm móng guốc, móng tay, móng vuốt và mỏ, cũng như bột và chất thải của chúng) (vỏ móng guốc lợn)
</v>
      </c>
    </row>
    <row r="122" spans="1:4" ht="75" x14ac:dyDescent="0.25">
      <c r="A122" s="40"/>
      <c r="B122" s="22" t="s">
        <v>1314</v>
      </c>
      <c r="C122" s="23" t="s">
        <v>1315</v>
      </c>
      <c r="D122" s="24" t="str">
        <f ca="1">IFERROR(__xludf.DUMMYFUNCTION("GOOGLETRANSLATE(C121,""zh"",""vi"")"),"Sừng của các loài động vật khác không thuộc diện nguy cấp (bao gồm móng guốc, móng tay, móng vuốt và mỏ, cũng như bột và chất thải của chúng) (vỏ móng guốc bò)
")</f>
        <v xml:space="preserve">Sừng của các loài động vật khác không thuộc diện nguy cấp (bao gồm móng guốc, móng tay, móng vuốt và mỏ, cũng như bột và chất thải của chúng) (vỏ móng guốc bò)
</v>
      </c>
    </row>
    <row r="123" spans="1:4" ht="75" x14ac:dyDescent="0.25">
      <c r="A123" s="40"/>
      <c r="B123" s="22" t="s">
        <v>1316</v>
      </c>
      <c r="C123" s="23" t="s">
        <v>1317</v>
      </c>
      <c r="D123" s="24" t="str">
        <f ca="1">IFERROR(__xludf.DUMMYFUNCTION("GOOGLETRANSLATE(C122,""zh"",""vi"")"),"Sừng của các loài động vật khác không thuộc diện nguy cấp (bao gồm móng guốc, móng tay, móng vuốt và mỏ, cũng như bột và chất thải của chúng) (không bao gồm sừng bò (không bao gồm sừng bò sấy khô công nghiệp))
")</f>
        <v xml:space="preserve">Sừng của các loài động vật khác không thuộc diện nguy cấp (bao gồm móng guốc, móng tay, móng vuốt và mỏ, cũng như bột và chất thải của chúng) (không bao gồm sừng bò (không bao gồm sừng bò sấy khô công nghiệp))
</v>
      </c>
    </row>
    <row r="124" spans="1:4" ht="60" x14ac:dyDescent="0.25">
      <c r="A124" s="40"/>
      <c r="B124" s="22" t="s">
        <v>1318</v>
      </c>
      <c r="C124" s="23" t="s">
        <v>1319</v>
      </c>
      <c r="D124" s="24" t="str">
        <f ca="1">IFERROR(__xludf.DUMMYFUNCTION("GOOGLETRANSLATE(C123,""zh"",""vi"")"),"Sừng của các loài động vật không thuộc diện nguy cấp khác (bao gồm móng guốc, móng tay, móng vuốt và mỏ, cũng như bột và chất thải của chúng) (bao gồm các loại xương, mảnh xương và hạt xương khác nhau từ việc chăn nuôi động vật móng guốc chẻ đôi (trừ các "&amp;"hạt xương bò, cừu và lợn dùng trong công nghiệp))")</f>
        <v>Sừng của các loài động vật không thuộc diện nguy cấp khác (bao gồm móng guốc, móng tay, móng vuốt và mỏ, cũng như bột và chất thải của chúng) (bao gồm các loại xương, mảnh xương và hạt xương khác nhau từ việc chăn nuôi động vật móng guốc chẻ đôi (trừ các hạt xương bò, cừu và lợn dùng trong công nghiệp))</v>
      </c>
    </row>
    <row r="125" spans="1:4" ht="75" x14ac:dyDescent="0.25">
      <c r="A125" s="40"/>
      <c r="B125" s="22" t="s">
        <v>1320</v>
      </c>
      <c r="C125" s="23" t="s">
        <v>1321</v>
      </c>
      <c r="D125" s="24" t="str">
        <f ca="1">IFERROR(__xludf.DUMMYFUNCTION("GOOGLETRANSLATE(C124,""zh"",""vi"")"),"Sừng của các loài động vật khác không thuộc diện nguy cấp (bao gồm móng guốc, móng vuốt, móng sắc nhọn và mỏ, cũng như bột và chất thải của chúng) (xương, móng guốc và sừng của các loài động vật móng chẵn khác đã được thuần hóa)
")</f>
        <v xml:space="preserve">Sừng của các loài động vật khác không thuộc diện nguy cấp (bao gồm móng guốc, móng vuốt, móng sắc nhọn và mỏ, cũng như bột và chất thải của chúng) (xương, móng guốc và sừng của các loài động vật móng chẵn khác đã được thuần hóa)
</v>
      </c>
    </row>
    <row r="126" spans="1:4" ht="75" x14ac:dyDescent="0.25">
      <c r="A126" s="40"/>
      <c r="B126" s="22" t="s">
        <v>1322</v>
      </c>
      <c r="C126" s="23" t="s">
        <v>1323</v>
      </c>
      <c r="D126" s="24" t="str">
        <f ca="1">IFERROR(__xludf.DUMMYFUNCTION("GOOGLETRANSLATE(C125,""zh"",""vi"")"),"Sừng của các loài động vật khác không thuộc diện nguy cấp (bao gồm móng guốc, móng vuốt, móng sắc nhọn và mỏ, cũng như bột và chất thải của chúng) (xương, móng guốc và sừng của các loài động vật móng guốc chẵn ngón hoang dã khác)
")</f>
        <v xml:space="preserve">Sừng của các loài động vật khác không thuộc diện nguy cấp (bao gồm móng guốc, móng vuốt, móng sắc nhọn và mỏ, cũng như bột và chất thải của chúng) (xương, móng guốc và sừng của các loài động vật móng guốc chẵn ngón hoang dã khác)
</v>
      </c>
    </row>
    <row r="127" spans="1:4" ht="75" x14ac:dyDescent="0.25">
      <c r="A127" s="40"/>
      <c r="B127" s="22" t="s">
        <v>1324</v>
      </c>
      <c r="C127" s="23" t="s">
        <v>1325</v>
      </c>
      <c r="D127" s="24" t="str">
        <f ca="1">IFERROR(__xludf.DUMMYFUNCTION("GOOGLETRANSLATE(C126,""zh"",""vi"")"),"Sừng của các loài động vật khác không thuộc diện nguy cấp (bao gồm móng guốc, móng vuốt, móng sắc nhọn và mỏ, cũng như bột và chất thải của chúng) (xương, móng guốc và sừng của các loài động vật khác không được liệt kê)
")</f>
        <v xml:space="preserve">Sừng của các loài động vật khác không thuộc diện nguy cấp (bao gồm móng guốc, móng vuốt, móng sắc nhọn và mỏ, cũng như bột và chất thải của chúng) (xương, móng guốc và sừng của các loài động vật khác không được liệt kê)
</v>
      </c>
    </row>
    <row r="128" spans="1:4" ht="75" x14ac:dyDescent="0.25">
      <c r="A128" s="40"/>
      <c r="B128" s="22" t="s">
        <v>1326</v>
      </c>
      <c r="C128" s="23" t="s">
        <v>1327</v>
      </c>
      <c r="D128" s="24" t="str">
        <f ca="1">IFERROR(__xludf.DUMMYFUNCTION("GOOGLETRANSLATE(C127,""zh"",""vi"")"),"Sừng của các loài động vật không thuộc diện nguy cấp khác (bao gồm móng guốc, móng tay, móng vuốt và mỏ, cũng như bột và chất thải của chúng) (viên nén xương bò công nghiệp)
")</f>
        <v xml:space="preserve">Sừng của các loài động vật không thuộc diện nguy cấp khác (bao gồm móng guốc, móng tay, móng vuốt và mỏ, cũng như bột và chất thải của chúng) (viên nén xương bò công nghiệp)
</v>
      </c>
    </row>
    <row r="129" spans="1:4" ht="75" x14ac:dyDescent="0.25">
      <c r="A129" s="40"/>
      <c r="B129" s="22" t="s">
        <v>1328</v>
      </c>
      <c r="C129" s="23" t="s">
        <v>1329</v>
      </c>
      <c r="D129" s="24" t="str">
        <f ca="1">IFERROR(__xludf.DUMMYFUNCTION("GOOGLETRANSLATE(C128,""zh"",""vi"")"),"Sừng của các loài động vật khác không thuộc diện nguy cấp (bao gồm móng guốc, móng vuốt, móng sắc nhọn và mỏ, cũng như bột và chất thải của chúng) (viên nén xương cừu công nghiệp)
")</f>
        <v xml:space="preserve">Sừng của các loài động vật khác không thuộc diện nguy cấp (bao gồm móng guốc, móng vuốt, móng sắc nhọn và mỏ, cũng như bột và chất thải của chúng) (viên nén xương cừu công nghiệp)
</v>
      </c>
    </row>
    <row r="130" spans="1:4" ht="75" x14ac:dyDescent="0.25">
      <c r="A130" s="40"/>
      <c r="B130" s="22" t="s">
        <v>1330</v>
      </c>
      <c r="C130" s="23" t="s">
        <v>1331</v>
      </c>
      <c r="D130" s="24" t="str">
        <f ca="1">IFERROR(__xludf.DUMMYFUNCTION("GOOGLETRANSLATE(C129,""zh"",""vi"")"),"Sừng của các loài động vật không thuộc diện nguy cấp khác (bao gồm móng guốc, móng tay, móng vuốt và mỏ, cũng như bột và chất thải của chúng) (viên nén xương lợn công nghiệp)
")</f>
        <v xml:space="preserve">Sừng của các loài động vật không thuộc diện nguy cấp khác (bao gồm móng guốc, móng tay, móng vuốt và mỏ, cũng như bột và chất thải của chúng) (viên nén xương lợn công nghiệp)
</v>
      </c>
    </row>
    <row r="131" spans="1:4" ht="75" x14ac:dyDescent="0.25">
      <c r="A131" s="40"/>
      <c r="B131" s="22" t="s">
        <v>1332</v>
      </c>
      <c r="C131" s="23" t="s">
        <v>1333</v>
      </c>
      <c r="D131" s="24" t="str">
        <f ca="1">IFERROR(__xludf.DUMMYFUNCTION("GOOGLETRANSLATE(C130,""zh"",""vi"")"),"Sừng của các loài động vật khác không thuộc diện nguy cấp (bao gồm móng guốc, móng tay, móng vuốt và mỏ, cũng như bột và chất thải của chúng) (sừng bò sấy khô công nghiệp)
")</f>
        <v xml:space="preserve">Sừng của các loài động vật khác không thuộc diện nguy cấp (bao gồm móng guốc, móng tay, móng vuốt và mỏ, cũng như bột và chất thải của chúng) (sừng bò sấy khô công nghiệp)
</v>
      </c>
    </row>
    <row r="132" spans="1:4" ht="45" x14ac:dyDescent="0.25">
      <c r="A132" s="40"/>
      <c r="B132" s="22" t="s">
        <v>1334</v>
      </c>
      <c r="C132" s="23" t="s">
        <v>1335</v>
      </c>
      <c r="D132" s="24" t="str">
        <f ca="1">IFERROR(__xludf.DUMMYFUNCTION("GOOGLETRANSLATE(C131,""zh"",""vi"")"),"Trọng lượng quy định cho da bò rừng quý hiếm chưa thuộc da, chưa xẻ, nguyên tấm (mỗi tấm da: phơi khô đơn giản ≤8 kg, ướp muối khô ≤10 kg, ướp muối tươi hoặc ướt ≤16 kg).")</f>
        <v>Trọng lượng quy định cho da bò rừng quý hiếm chưa thuộc da, chưa xẻ, nguyên tấm (mỗi tấm da: phơi khô đơn giản ≤8 kg, ướp muối khô ≤10 kg, ướp muối tươi hoặc ướt ≤16 kg).</v>
      </c>
    </row>
    <row r="133" spans="1:4" ht="75" x14ac:dyDescent="0.25">
      <c r="A133" s="40"/>
      <c r="B133" s="22" t="s">
        <v>1336</v>
      </c>
      <c r="C133" s="23" t="s">
        <v>1337</v>
      </c>
      <c r="D133" s="24" t="str">
        <f ca="1">IFERROR(__xludf.DUMMYFUNCTION("GOOGLETRANSLATE(C132,""zh"",""vi"")"),"Trọng lượng quy định của da bò sống nguyên tấm chưa xẻ và đã loại bỏ lớp da thuộc (bao gồm cả da trâu) (mỗi tấm: phơi khô đơn giản ≤ 8 kg, ướp muối khô ≤ 10 kg, ướp muối tươi hoặc ướt ≤ 16 kg) (da bò)
")</f>
        <v xml:space="preserve">Trọng lượng quy định của da bò sống nguyên tấm chưa xẻ và đã loại bỏ lớp da thuộc (bao gồm cả da trâu) (mỗi tấm: phơi khô đơn giản ≤ 8 kg, ướp muối khô ≤ 10 kg, ướp muối tươi hoặc ướt ≤ 16 kg) (da bò)
</v>
      </c>
    </row>
    <row r="134" spans="1:4" ht="75" x14ac:dyDescent="0.25">
      <c r="A134" s="40"/>
      <c r="B134" s="22" t="s">
        <v>1338</v>
      </c>
      <c r="C134" s="23" t="s">
        <v>1339</v>
      </c>
      <c r="D134" s="24" t="str">
        <f ca="1">IFERROR(__xludf.DUMMYFUNCTION("GOOGLETRANSLATE(C133,""zh"",""vi"")"),"Trọng lượng quy định của da bò sống nguyên tấm chưa xẻ và đã loại bỏ lớp da thuộc (bao gồm cả da trâu) (mỗi tấm: phơi khô đơn giản ≤ 8 kg, ướp muối khô ≤ 10 kg, ướp muối tươi hoặc ướt ≤ 16 kg) (da trâu)
")</f>
        <v xml:space="preserve">Trọng lượng quy định của da bò sống nguyên tấm chưa xẻ và đã loại bỏ lớp da thuộc (bao gồm cả da trâu) (mỗi tấm: phơi khô đơn giản ≤ 8 kg, ướp muối khô ≤ 10 kg, ướp muối tươi hoặc ướt ≤ 16 kg) (da trâu)
</v>
      </c>
    </row>
    <row r="135" spans="1:4" ht="75" x14ac:dyDescent="0.25">
      <c r="A135" s="40"/>
      <c r="B135" s="22" t="s">
        <v>1340</v>
      </c>
      <c r="C135" s="23" t="s">
        <v>1341</v>
      </c>
      <c r="D135" s="24" t="str">
        <f ca="1">IFERROR(__xludf.DUMMYFUNCTION("GOOGLETRANSLATE(C134,""zh"",""vi"")"),"Trọng lượng quy định của da bò sống nguyên tấm chưa xẻ và đã thuộc da (bao gồm cả da trâu) (mỗi tấm: phơi khô đơn giản ≤ 8 kg, ướp muối khô ≤ 10 kg, ướp muối tươi hoặc ướt ≤ 16 kg) (da bò Tây Tạng)
")</f>
        <v xml:space="preserve">Trọng lượng quy định của da bò sống nguyên tấm chưa xẻ và đã thuộc da (bao gồm cả da trâu) (mỗi tấm: phơi khô đơn giản ≤ 8 kg, ướp muối khô ≤ 10 kg, ướp muối tươi hoặc ướt ≤ 16 kg) (da bò Tây Tạng)
</v>
      </c>
    </row>
    <row r="136" spans="1:4" ht="45" x14ac:dyDescent="0.25">
      <c r="A136" s="40"/>
      <c r="B136" s="22" t="s">
        <v>1342</v>
      </c>
      <c r="C136" s="23" t="s">
        <v>1343</v>
      </c>
      <c r="D136" s="24" t="str">
        <f ca="1">IFERROR(__xludf.DUMMYFUNCTION("GOOGLETRANSLATE(C135,""zh"",""vi"")"),"Trọng lượng quy định: Da bò rừng quý hiếm, chưa thuộc, chưa xẻ, nguyên tấm (mỗi tấm da, phơi khô đơn giản ≤8 kg, ướp muối khô ≤10 kg, ướp muối tươi hoặc ướt ≤16 kg).")</f>
        <v>Trọng lượng quy định: Da bò rừng quý hiếm, chưa thuộc, chưa xẻ, nguyên tấm (mỗi tấm da, phơi khô đơn giản ≤8 kg, ướp muối khô ≤10 kg, ướp muối tươi hoặc ướt ≤16 kg).</v>
      </c>
    </row>
    <row r="137" spans="1:4" ht="75" x14ac:dyDescent="0.25">
      <c r="A137" s="40"/>
      <c r="B137" s="22" t="s">
        <v>1344</v>
      </c>
      <c r="C137" s="23" t="s">
        <v>1345</v>
      </c>
      <c r="D137" s="24" t="str">
        <f ca="1">IFERROR(__xludf.DUMMYFUNCTION("GOOGLETRANSLATE(C136,""zh"",""vi"")"),"Trọng lượng quy định của da bò sống nguyên tấm chưa thuộc, chưa xẻ (bao gồm cả da trâu) (mỗi tấm: phơi khô đơn giản ≤ 8 kg, ướp muối khô ≤ 10 kg, ướp muối tươi hoặc ướt ≤ 16 kg) (da bò)
")</f>
        <v xml:space="preserve">Trọng lượng quy định của da bò sống nguyên tấm chưa thuộc, chưa xẻ (bao gồm cả da trâu) (mỗi tấm: phơi khô đơn giản ≤ 8 kg, ướp muối khô ≤ 10 kg, ướp muối tươi hoặc ướt ≤ 16 kg) (da bò)
</v>
      </c>
    </row>
    <row r="138" spans="1:4" ht="75" x14ac:dyDescent="0.25">
      <c r="A138" s="40"/>
      <c r="B138" s="22" t="s">
        <v>1346</v>
      </c>
      <c r="C138" s="23" t="s">
        <v>1347</v>
      </c>
      <c r="D138" s="24" t="str">
        <f ca="1">IFERROR(__xludf.DUMMYFUNCTION("GOOGLETRANSLATE(C137,""zh"",""vi"")"),"Trọng lượng quy định của da bò nguyên tấm chưa thuộc, chưa xẻ (bao gồm cả da trâu) (mỗi tấm: phơi khô đơn giản ≤ 8 kg, ướp muối khô ≤ 10 kg, ướp muối tươi hoặc ướt ≤ 16 kg) (da trâu)
")</f>
        <v xml:space="preserve">Trọng lượng quy định của da bò nguyên tấm chưa thuộc, chưa xẻ (bao gồm cả da trâu) (mỗi tấm: phơi khô đơn giản ≤ 8 kg, ướp muối khô ≤ 10 kg, ướp muối tươi hoặc ướt ≤ 16 kg) (da trâu)
</v>
      </c>
    </row>
    <row r="139" spans="1:4" ht="75" x14ac:dyDescent="0.25">
      <c r="A139" s="40"/>
      <c r="B139" s="22" t="s">
        <v>1348</v>
      </c>
      <c r="C139" s="23" t="s">
        <v>1349</v>
      </c>
      <c r="D139" s="24" t="str">
        <f ca="1">IFERROR(__xludf.DUMMYFUNCTION("GOOGLETRANSLATE(C138,""zh"",""vi"")"),"Trọng lượng quy định của da bò sống nguyên tấm chưa thuộc, chưa xẻ (bao gồm cả da trâu) (mỗi tấm: phơi khô đơn giản ≤ 8 kg, ướp muối khô ≤ 10 kg, ướp muối tươi hoặc ướt ≤ 16 kg) (da bò Tây Tạng)
")</f>
        <v xml:space="preserve">Trọng lượng quy định của da bò sống nguyên tấm chưa thuộc, chưa xẻ (bao gồm cả da trâu) (mỗi tấm: phơi khô đơn giản ≤ 8 kg, ướp muối khô ≤ 10 kg, ướp muối tươi hoặc ướt ≤ 16 kg) (da bò Tây Tạng)
</v>
      </c>
    </row>
    <row r="140" spans="1:4" ht="75" x14ac:dyDescent="0.25">
      <c r="A140" s="40"/>
      <c r="B140" s="22" t="s">
        <v>1350</v>
      </c>
      <c r="C140" s="23" t="s">
        <v>1351</v>
      </c>
      <c r="D140" s="24" t="str">
        <f ca="1">IFERROR(__xludf.DUMMYFUNCTION("GOOGLETRANSLATE(C139,""zh"",""vi"")"),"Trọng lượng quy định cho mỗi tấm da lừa hoang dã quý hiếm chưa lột vỏ (mỗi tấm da: phơi khô đơn giản ≤8 kg, ướp muối khô ≤10 kg, ướp muối tươi hoặc ướt ≤16 kg)
")</f>
        <v xml:space="preserve">Trọng lượng quy định cho mỗi tấm da lừa hoang dã quý hiếm chưa lột vỏ (mỗi tấm da: phơi khô đơn giản ≤8 kg, ướp muối khô ≤10 kg, ướp muối tươi hoặc ướt ≤16 kg)
</v>
      </c>
    </row>
    <row r="141" spans="1:4" ht="75" x14ac:dyDescent="0.25">
      <c r="A141" s="40"/>
      <c r="B141" s="22" t="s">
        <v>1352</v>
      </c>
      <c r="C141" s="23" t="s">
        <v>1353</v>
      </c>
      <c r="D141" s="24" t="str">
        <f ca="1">IFERROR(__xludf.DUMMYFUNCTION("GOOGLETRANSLATE(C140,""zh"",""vi"")"),"Trọng lượng quy định cho toàn bộ da chưa cắt của các loài ngựa hoang dã có nguy cơ tuyệt chủng khác (mỗi tấm da, chỉ phơi khô ≤8 kg, ướp muối khô ≤10 kg, ướp muối tươi hoặc ướt ≤16 kg)
")</f>
        <v xml:space="preserve">Trọng lượng quy định cho toàn bộ da chưa cắt của các loài ngựa hoang dã có nguy cơ tuyệt chủng khác (mỗi tấm da, chỉ phơi khô ≤8 kg, ướp muối khô ≤10 kg, ướp muối tươi hoặc ướt ≤16 kg)
</v>
      </c>
    </row>
    <row r="142" spans="1:4" ht="60" x14ac:dyDescent="0.25">
      <c r="A142" s="40"/>
      <c r="B142" s="22" t="s">
        <v>1354</v>
      </c>
      <c r="C142" s="23" t="s">
        <v>1355</v>
      </c>
      <c r="D142" s="24" t="str">
        <f ca="1">IFERROR(__xludf.DUMMYFUNCTION("GOOGLETRANSLATE(C141,""zh"",""vi"")"),"Trọng lượng quy định cho mỗi tấm da lừa sống nguyên tấm, chưa xẻ (da phơi khô đơn giản ≤ 8 kg, da ướp muối khô ≤ 10 kg, da tươi hoặc ướp muối ướt ≤ 16 kg)
")</f>
        <v xml:space="preserve">Trọng lượng quy định cho mỗi tấm da lừa sống nguyên tấm, chưa xẻ (da phơi khô đơn giản ≤ 8 kg, da ướp muối khô ≤ 10 kg, da tươi hoặc ướp muối ướt ≤ 16 kg)
</v>
      </c>
    </row>
    <row r="143" spans="1:4" ht="60" x14ac:dyDescent="0.25">
      <c r="A143" s="40"/>
      <c r="B143" s="22" t="s">
        <v>1356</v>
      </c>
      <c r="C143" s="23" t="s">
        <v>1357</v>
      </c>
      <c r="D143" s="24" t="str">
        <f ca="1">IFERROR(__xludf.DUMMYFUNCTION("GOOGLETRANSLATE(C142,""zh"",""vi"")"),"Trọng lượng quy định cho da ngựa nguyên tấm chưa xẻ (mỗi tấm: phơi khô đơn giản ≤8 kg, ướp muối khô ≤10 kg, ướp muối tươi hoặc ướt ≤16 kg)
")</f>
        <v xml:space="preserve">Trọng lượng quy định cho da ngựa nguyên tấm chưa xẻ (mỗi tấm: phơi khô đơn giản ≤8 kg, ướp muối khô ≤10 kg, ướp muối tươi hoặc ướt ≤16 kg)
</v>
      </c>
    </row>
    <row r="144" spans="1:4" ht="45" x14ac:dyDescent="0.25">
      <c r="A144" s="40"/>
      <c r="B144" s="22" t="s">
        <v>1358</v>
      </c>
      <c r="C144" s="23" t="s">
        <v>1359</v>
      </c>
      <c r="D144" s="24" t="str">
        <f ca="1">IFERROR(__xludf.DUMMYFUNCTION("GOOGLETRANSLATE(C143,""zh"",""vi"")"),"Da bò rừng quý hiếm nguyên tấm, đã loại bỏ lớp da thuộc, nặng hơn 16 kg
")</f>
        <v xml:space="preserve">Da bò rừng quý hiếm nguyên tấm, đã loại bỏ lớp da thuộc, nặng hơn 16 kg
</v>
      </c>
    </row>
    <row r="145" spans="1:4" ht="30" x14ac:dyDescent="0.25">
      <c r="A145" s="40"/>
      <c r="B145" s="22" t="s">
        <v>1360</v>
      </c>
      <c r="C145" s="23" t="s">
        <v>1361</v>
      </c>
      <c r="D145" s="24" t="str">
        <f ca="1">IFERROR(__xludf.DUMMYFUNCTION("GOOGLETRANSLATE(C144,""zh"",""vi"")"),"Da bò sống nguyên tấm (bao gồm cả da trâu) nặng hơn 16 kg đã qua xử lý khử thuộc da.")</f>
        <v>Da bò sống nguyên tấm (bao gồm cả da trâu) nặng hơn 16 kg đã qua xử lý khử thuộc da.</v>
      </c>
    </row>
    <row r="146" spans="1:4" ht="30" x14ac:dyDescent="0.25">
      <c r="A146" s="40"/>
      <c r="B146" s="22" t="s">
        <v>1362</v>
      </c>
      <c r="C146" s="23" t="s">
        <v>1363</v>
      </c>
      <c r="D146" s="24" t="str">
        <f ca="1">IFERROR(__xludf.DUMMYFUNCTION("GOOGLETRANSLATE(C145,""zh"",""vi"")"),"Da bò sống nguyên tấm (bao gồm cả da trâu) nặng hơn 16 kg đã qua xử lý khử thuộc da.")</f>
        <v>Da bò sống nguyên tấm (bao gồm cả da trâu) nặng hơn 16 kg đã qua xử lý khử thuộc da.</v>
      </c>
    </row>
    <row r="147" spans="1:4" ht="60" x14ac:dyDescent="0.25">
      <c r="A147" s="40"/>
      <c r="B147" s="22" t="s">
        <v>1364</v>
      </c>
      <c r="C147" s="23" t="s">
        <v>1365</v>
      </c>
      <c r="D147" s="24" t="str">
        <f ca="1">IFERROR(__xludf.DUMMYFUNCTION("GOOGLETRANSLATE(C146,""zh"",""vi"")"),"Da bò sống nguyên tấm (bao gồm cả da trâu) nặng hơn 16 kg đã qua xử lý khử thuộc da (da bò Tây Tạng)
")</f>
        <v xml:space="preserve">Da bò sống nguyên tấm (bao gồm cả da trâu) nặng hơn 16 kg đã qua xử lý khử thuộc da (da bò Tây Tạng)
</v>
      </c>
    </row>
    <row r="148" spans="1:4" ht="45" x14ac:dyDescent="0.25">
      <c r="A148" s="40"/>
      <c r="B148" s="22" t="s">
        <v>1366</v>
      </c>
      <c r="C148" s="23" t="s">
        <v>1367</v>
      </c>
      <c r="D148" s="24" t="str">
        <f ca="1">IFERROR(__xludf.DUMMYFUNCTION("GOOGLETRANSLATE(C147,""zh"",""vi"")"),"Da bò rừng quý hiếm chưa qua xử lý, trọng lượng &gt;16 kg
")</f>
        <v xml:space="preserve">Da bò rừng quý hiếm chưa qua xử lý, trọng lượng &gt;16 kg
</v>
      </c>
    </row>
    <row r="149" spans="1:4" ht="30" x14ac:dyDescent="0.25">
      <c r="A149" s="40"/>
      <c r="B149" s="22" t="s">
        <v>1368</v>
      </c>
      <c r="C149" s="23" t="s">
        <v>1369</v>
      </c>
      <c r="D149" s="24" t="str">
        <f ca="1">IFERROR(__xludf.DUMMYFUNCTION("GOOGLETRANSLATE(C148,""zh"",""vi"")"),"Da bò nguyên tấm (bao gồm cả da trâu) nặng hơn 16 kg, chưa qua xử lý thuộc da.")</f>
        <v>Da bò nguyên tấm (bao gồm cả da trâu) nặng hơn 16 kg, chưa qua xử lý thuộc da.</v>
      </c>
    </row>
    <row r="150" spans="1:4" ht="30" x14ac:dyDescent="0.25">
      <c r="A150" s="40"/>
      <c r="B150" s="22" t="s">
        <v>1370</v>
      </c>
      <c r="C150" s="23" t="s">
        <v>1371</v>
      </c>
      <c r="D150" s="24" t="str">
        <f ca="1">IFERROR(__xludf.DUMMYFUNCTION("GOOGLETRANSLATE(C149,""zh"",""vi"")"),"Da lợn rừng nguyên tấm (bao gồm cả da trâu) nặng &gt;16 kg và chưa qua xử lý thuộc da.")</f>
        <v>Da lợn rừng nguyên tấm (bao gồm cả da trâu) nặng &gt;16 kg và chưa qua xử lý thuộc da.</v>
      </c>
    </row>
    <row r="151" spans="1:4" ht="60" x14ac:dyDescent="0.25">
      <c r="A151" s="40"/>
      <c r="B151" s="22" t="s">
        <v>1372</v>
      </c>
      <c r="C151" s="23" t="s">
        <v>1373</v>
      </c>
      <c r="D151" s="24" t="str">
        <f ca="1">IFERROR(__xludf.DUMMYFUNCTION("GOOGLETRANSLATE(C150,""zh"",""vi"")"),"Da bò nguyên tấm (bao gồm cả da trâu) nặng hơn 16 kg, chưa qua xử lý thuộc da lại.
")</f>
        <v xml:space="preserve">Da bò nguyên tấm (bao gồm cả da trâu) nặng hơn 16 kg, chưa qua xử lý thuộc da lại.
</v>
      </c>
    </row>
    <row r="152" spans="1:4" ht="30" x14ac:dyDescent="0.25">
      <c r="A152" s="40"/>
      <c r="B152" s="22" t="s">
        <v>1374</v>
      </c>
      <c r="C152" s="23" t="s">
        <v>1375</v>
      </c>
      <c r="D152" s="24" t="str">
        <f ca="1">IFERROR(__xludf.DUMMYFUNCTION("GOOGLETRANSLATE(C151,""zh"",""vi"")"),"Toàn bộ da của một loài ngựa hoang đang có nguy cơ tuyệt chủng, nặng hơn 16 kg.")</f>
        <v>Toàn bộ da của một loài ngựa hoang đang có nguy cơ tuyệt chủng, nặng hơn 16 kg.</v>
      </c>
    </row>
    <row r="153" spans="1:4" ht="30" x14ac:dyDescent="0.25">
      <c r="A153" s="40"/>
      <c r="B153" s="22" t="s">
        <v>1376</v>
      </c>
      <c r="C153" s="23" t="s">
        <v>1377</v>
      </c>
      <c r="D153" s="24" t="str">
        <f ca="1">IFERROR(__xludf.DUMMYFUNCTION("GOOGLETRANSLATE(C152,""zh"",""vi"")"),"Một tấm da ngựa nguyên tấm nặng hơn 16 kg.")</f>
        <v>Một tấm da ngựa nguyên tấm nặng hơn 16 kg.</v>
      </c>
    </row>
    <row r="154" spans="1:4" ht="60" x14ac:dyDescent="0.25">
      <c r="A154" s="40"/>
      <c r="B154" s="22" t="s">
        <v>1378</v>
      </c>
      <c r="C154" s="23" t="s">
        <v>1379</v>
      </c>
      <c r="D154" s="24" t="str">
        <f ca="1">IFERROR(__xludf.DUMMYFUNCTION("GOOGLETRANSLATE(C153,""zh"",""vi"")"),"Các phương pháp tẩy thuộc da khác được áp dụng cho da bò rừng quý hiếm (bao gồm cả da lưng và bụng nguyên tấm hoặc nửa tấm)
")</f>
        <v xml:space="preserve">Các phương pháp tẩy thuộc da khác được áp dụng cho da bò rừng quý hiếm (bao gồm cả da lưng và bụng nguyên tấm hoặc nửa tấm)
</v>
      </c>
    </row>
    <row r="155" spans="1:4" ht="60" x14ac:dyDescent="0.25">
      <c r="A155" s="40"/>
      <c r="B155" s="22" t="s">
        <v>1380</v>
      </c>
      <c r="C155" s="23" t="s">
        <v>1381</v>
      </c>
      <c r="D155" s="24" t="str">
        <f ca="1">IFERROR(__xludf.DUMMYFUNCTION("GOOGLETRANSLATE(C154,""zh"",""vi"")"),"Các loại da bò sống đã loại bỏ lớp da bên ngoài khác (bao gồm cả da lưng và bụng nguyên tấm hoặc nửa tấm) (da bò cái)
")</f>
        <v xml:space="preserve">Các loại da bò sống đã loại bỏ lớp da bên ngoài khác (bao gồm cả da lưng và bụng nguyên tấm hoặc nửa tấm) (da bò cái)
</v>
      </c>
    </row>
    <row r="156" spans="1:4" ht="60" x14ac:dyDescent="0.25">
      <c r="A156" s="40"/>
      <c r="B156" s="22" t="s">
        <v>1382</v>
      </c>
      <c r="C156" s="23" t="s">
        <v>1383</v>
      </c>
      <c r="D156" s="24" t="str">
        <f ca="1">IFERROR(__xludf.DUMMYFUNCTION("GOOGLETRANSLATE(C155,""zh"",""vi"")"),"Các loại da bò sống đã loại bỏ lớp da bên ngoài (bao gồm cả da lưng và bụng nguyên tấm hoặc nửa tấm) (da trâu)
")</f>
        <v xml:space="preserve">Các loại da bò sống đã loại bỏ lớp da bên ngoài (bao gồm cả da lưng và bụng nguyên tấm hoặc nửa tấm) (da trâu)
</v>
      </c>
    </row>
    <row r="157" spans="1:4" ht="60" x14ac:dyDescent="0.25">
      <c r="A157" s="40"/>
      <c r="B157" s="22" t="s">
        <v>1384</v>
      </c>
      <c r="C157" s="23" t="s">
        <v>1385</v>
      </c>
      <c r="D157" s="24" t="str">
        <f ca="1">IFERROR(__xludf.DUMMYFUNCTION("GOOGLETRANSLATE(C156,""zh"",""vi"")"),"Các loại da bò sống đã loại bỏ lớp da bên ngoài (bao gồm cả da lưng và bụng nguyên tấm hoặc nửa tấm) (da bò Tây Tạng)
")</f>
        <v xml:space="preserve">Các loại da bò sống đã loại bỏ lớp da bên ngoài (bao gồm cả da lưng và bụng nguyên tấm hoặc nửa tấm) (da bò Tây Tạng)
</v>
      </c>
    </row>
    <row r="158" spans="1:4" ht="60" x14ac:dyDescent="0.25">
      <c r="A158" s="40"/>
      <c r="B158" s="22" t="s">
        <v>1386</v>
      </c>
      <c r="C158" s="23" t="s">
        <v>1387</v>
      </c>
      <c r="D158" s="24" t="str">
        <f ca="1">IFERROR(__xludf.DUMMYFUNCTION("GOOGLETRANSLATE(C157,""zh"",""vi"")"),"Các loại da bò rừng quý hiếm khác (bao gồm cả da lưng và bụng nguyên tấm hoặc nửa tấm)
")</f>
        <v xml:space="preserve">Các loại da bò rừng quý hiếm khác (bao gồm cả da lưng và bụng nguyên tấm hoặc nửa tấm)
</v>
      </c>
    </row>
    <row r="159" spans="1:4" ht="60" x14ac:dyDescent="0.25">
      <c r="A159" s="40"/>
      <c r="B159" s="22" t="s">
        <v>1388</v>
      </c>
      <c r="C159" s="23" t="s">
        <v>1389</v>
      </c>
      <c r="D159" s="24" t="str">
        <f ca="1">IFERROR(__xludf.DUMMYFUNCTION("GOOGLETRANSLATE(C158,""zh"",""vi"")"),"Các loại da bò sống khác (bao gồm cả da lưng và bụng nguyên tấm hoặc nửa tấm) (da bò cái)
")</f>
        <v xml:space="preserve">Các loại da bò sống khác (bao gồm cả da lưng và bụng nguyên tấm hoặc nửa tấm) (da bò cái)
</v>
      </c>
    </row>
    <row r="160" spans="1:4" ht="60" x14ac:dyDescent="0.25">
      <c r="A160" s="40"/>
      <c r="B160" s="22" t="s">
        <v>1390</v>
      </c>
      <c r="C160" s="23" t="s">
        <v>1391</v>
      </c>
      <c r="D160" s="24" t="str">
        <f ca="1">IFERROR(__xludf.DUMMYFUNCTION("GOOGLETRANSLATE(C159,""zh"",""vi"")"),"Các loại da bò sống khác (bao gồm cả da lưng và bụng nguyên tấm hoặc nửa tấm) (da trâu)
")</f>
        <v xml:space="preserve">Các loại da bò sống khác (bao gồm cả da lưng và bụng nguyên tấm hoặc nửa tấm) (da trâu)
</v>
      </c>
    </row>
    <row r="161" spans="1:4" ht="60" x14ac:dyDescent="0.25">
      <c r="A161" s="40"/>
      <c r="B161" s="22" t="s">
        <v>1392</v>
      </c>
      <c r="C161" s="23" t="s">
        <v>1393</v>
      </c>
      <c r="D161" s="24" t="str">
        <f ca="1">IFERROR(__xludf.DUMMYFUNCTION("GOOGLETRANSLATE(C160,""zh"",""vi"")"),"Các loại da bò sống khác (bao gồm cả da lưng và bụng nguyên tấm hoặc nửa tấm) (da bò Tây Tạng)
")</f>
        <v xml:space="preserve">Các loại da bò sống khác (bao gồm cả da lưng và bụng nguyên tấm hoặc nửa tấm) (da bò Tây Tạng)
</v>
      </c>
    </row>
    <row r="162" spans="1:4" ht="30" x14ac:dyDescent="0.25">
      <c r="A162" s="40"/>
      <c r="B162" s="22" t="s">
        <v>1394</v>
      </c>
      <c r="C162" s="23" t="s">
        <v>1395</v>
      </c>
      <c r="D162" s="24" t="str">
        <f ca="1">IFERROR(__xludf.DUMMYFUNCTION("GOOGLETRANSLATE(C161,""zh"",""vi"")"),"Da của các loài ngựa hoang dã khác đang có nguy cơ tuyệt chủng (bao gồm cả da lưng và bụng nguyên tấm hoặc nửa tấm).")</f>
        <v>Da của các loài ngựa hoang dã khác đang có nguy cơ tuyệt chủng (bao gồm cả da lưng và bụng nguyên tấm hoặc nửa tấm).</v>
      </c>
    </row>
    <row r="163" spans="1:4" ht="60" x14ac:dyDescent="0.25">
      <c r="A163" s="40"/>
      <c r="B163" s="22" t="s">
        <v>1396</v>
      </c>
      <c r="C163" s="23" t="s">
        <v>1397</v>
      </c>
      <c r="D163" s="24" t="str">
        <f ca="1">IFERROR(__xludf.DUMMYFUNCTION("GOOGLETRANSLATE(C162,""zh"",""vi"")"),"Các loại da động vật thuộc họ ngựa khác (bao gồm cả da lưng và da bụng nguyên tấm hoặc nửa tấm)
")</f>
        <v xml:space="preserve">Các loại da động vật thuộc họ ngựa khác (bao gồm cả da lưng và da bụng nguyên tấm hoặc nửa tấm)
</v>
      </c>
    </row>
    <row r="164" spans="1:4" ht="60" x14ac:dyDescent="0.25">
      <c r="A164" s="40"/>
      <c r="B164" s="22" t="s">
        <v>1398</v>
      </c>
      <c r="C164" s="23" t="s">
        <v>1399</v>
      </c>
      <c r="D164" s="24" t="str">
        <f ca="1">IFERROR(__xludf.DUMMYFUNCTION("GOOGLETRANSLATE(C163,""zh"",""vi"")"),"Da sống của cừu hoặc cừu non có lông (trừ những loại không được đề cập trong Chú thích 1(iii) của chương này)
")</f>
        <v xml:space="preserve">Da sống của cừu hoặc cừu non có lông (trừ những loại không được đề cập trong Chú thích 1(iii) của chương này)
</v>
      </c>
    </row>
    <row r="165" spans="1:4" ht="60" x14ac:dyDescent="0.25">
      <c r="A165" s="40"/>
      <c r="B165" s="22" t="s">
        <v>1400</v>
      </c>
      <c r="C165" s="23" t="s">
        <v>1401</v>
      </c>
      <c r="D165" s="24" t="str">
        <f ca="1">IFERROR(__xludf.DUMMYFUNCTION("GOOGLETRANSLATE(C164,""zh"",""vi"")"),"Da cừu hoặc da cừu non sống đã được ngâm và loại bỏ lông (trừ những loại da không được đề cập trong Chú thích 1(iii) của chương này)
")</f>
        <v xml:space="preserve">Da cừu hoặc da cừu non sống đã được ngâm và loại bỏ lông (trừ những loại da không được đề cập trong Chú thích 1(iii) của chương này)
</v>
      </c>
    </row>
    <row r="166" spans="1:4" ht="60" x14ac:dyDescent="0.25">
      <c r="A166" s="40"/>
      <c r="B166" s="22" t="s">
        <v>1402</v>
      </c>
      <c r="C166" s="23" t="s">
        <v>1403</v>
      </c>
      <c r="D166" s="24" t="str">
        <f ca="1">IFERROR(__xludf.DUMMYFUNCTION("GOOGLETRANSLATE(C165,""zh"",""vi"")"),"Da sống không lông, chưa thuộc, được xử lý bằng axit của cừu hoặc cừu non (trừ các loại da sống không được đề cập trong Chú thích 1(iii) của chương này)
")</f>
        <v xml:space="preserve">Da sống không lông, chưa thuộc, được xử lý bằng axit của cừu hoặc cừu non (trừ các loại da sống không được đề cập trong Chú thích 1(iii) của chương này)
</v>
      </c>
    </row>
    <row r="167" spans="1:4" ht="75" x14ac:dyDescent="0.25">
      <c r="A167" s="40"/>
      <c r="B167" s="22" t="s">
        <v>1404</v>
      </c>
      <c r="C167" s="23" t="s">
        <v>1405</v>
      </c>
      <c r="D167" s="24" t="str">
        <f ca="1">IFERROR(__xludf.DUMMYFUNCTION("GOOGLETRANSLATE(C166,""zh"",""vi"")"),"Các loại da cừu hoặc da cừu non khác đã được tẩy lông và thuộc da (trừ da đã qua xử lý bằng axit và những loại không được đề cập trong Chú thích 1(iii) của chương này)
")</f>
        <v xml:space="preserve">Các loại da cừu hoặc da cừu non khác đã được tẩy lông và thuộc da (trừ da đã qua xử lý bằng axit và những loại không được đề cập trong Chú thích 1(iii) của chương này)
</v>
      </c>
    </row>
    <row r="168" spans="1:4" ht="75" x14ac:dyDescent="0.25">
      <c r="A168" s="40"/>
      <c r="B168" s="22" t="s">
        <v>1406</v>
      </c>
      <c r="C168" s="23" t="s">
        <v>1407</v>
      </c>
      <c r="D168" s="24" t="str">
        <f ca="1">IFERROR(__xludf.DUMMYFUNCTION("GOOGLETRANSLATE(C167,""zh"",""vi"")"),"Các loại da cừu hoặc da cừu non khác không thuộc da và không có lông (trừ da được xử lý bằng axit và những loại không được đề cập trong Chú thích 1(iii) của chương này)
")</f>
        <v xml:space="preserve">Các loại da cừu hoặc da cừu non khác không thuộc da và không có lông (trừ da được xử lý bằng axit và những loại không được đề cập trong Chú thích 1(iii) của chương này)
</v>
      </c>
    </row>
    <row r="169" spans="1:4" ht="45" x14ac:dyDescent="0.25">
      <c r="A169" s="40"/>
      <c r="B169" s="22" t="s">
        <v>1408</v>
      </c>
      <c r="C169" s="23" t="s">
        <v>1409</v>
      </c>
      <c r="D169" s="24" t="str">
        <f ca="1">IFERROR(__xludf.DUMMYFUNCTION("GOOGLETRANSLATE(C168,""zh"",""vi"")"),"Da sống của các loài bò sát có nguy cơ tuyệt chủng (da cá sấu)
")</f>
        <v xml:space="preserve">Da sống của các loài bò sát có nguy cơ tuyệt chủng (da cá sấu)
</v>
      </c>
    </row>
    <row r="170" spans="1:4" ht="45" x14ac:dyDescent="0.25">
      <c r="A170" s="40"/>
      <c r="B170" s="22" t="s">
        <v>1410</v>
      </c>
      <c r="C170" s="23" t="s">
        <v>1411</v>
      </c>
      <c r="D170" s="24" t="str">
        <f ca="1">IFERROR(__xludf.DUMMYFUNCTION("GOOGLETRANSLATE(C169,""zh"",""vi"")"),"Da sống của các loài bò sát có nguy cơ tuyệt chủng (da thằn lằn)
")</f>
        <v xml:space="preserve">Da sống của các loài bò sát có nguy cơ tuyệt chủng (da thằn lằn)
</v>
      </c>
    </row>
    <row r="171" spans="1:4" ht="45" x14ac:dyDescent="0.25">
      <c r="A171" s="40"/>
      <c r="B171" s="22" t="s">
        <v>1412</v>
      </c>
      <c r="C171" s="23" t="s">
        <v>1413</v>
      </c>
      <c r="D171" s="24" t="str">
        <f ca="1">IFERROR(__xludf.DUMMYFUNCTION("GOOGLETRANSLATE(C170,""zh"",""vi"")"),"Da sống (da rắn) của các loài bò sát có nguy cơ tuyệt chủng
")</f>
        <v xml:space="preserve">Da sống (da rắn) của các loài bò sát có nguy cơ tuyệt chủng
</v>
      </c>
    </row>
    <row r="172" spans="1:4" ht="45" x14ac:dyDescent="0.25">
      <c r="A172" s="40"/>
      <c r="B172" s="22" t="s">
        <v>1414</v>
      </c>
      <c r="C172" s="23" t="s">
        <v>1415</v>
      </c>
      <c r="D172" s="24" t="str">
        <f ca="1">IFERROR(__xludf.DUMMYFUNCTION("GOOGLETRANSLATE(C171,""zh"",""vi"")"),"Da sống của các loài bò sát có nguy cơ tuyệt chủng (da trăn)
")</f>
        <v xml:space="preserve">Da sống của các loài bò sát có nguy cơ tuyệt chủng (da trăn)
</v>
      </c>
    </row>
    <row r="173" spans="1:4" ht="60" x14ac:dyDescent="0.25">
      <c r="A173" s="40"/>
      <c r="B173" s="22" t="s">
        <v>1416</v>
      </c>
      <c r="C173" s="23" t="s">
        <v>1417</v>
      </c>
      <c r="D173" s="24" t="str">
        <f ca="1">IFERROR(__xludf.DUMMYFUNCTION("GOOGLETRANSLATE(C172,""zh"",""vi"")"),"Da sống của các loài bò sát có nguy cơ tuyệt chủng (và da của các loài động vật khác không được liệt kê)
")</f>
        <v xml:space="preserve">Da sống của các loài bò sát có nguy cơ tuyệt chủng (và da của các loài động vật khác không được liệt kê)
</v>
      </c>
    </row>
    <row r="174" spans="1:4" ht="45" x14ac:dyDescent="0.25">
      <c r="A174" s="40"/>
      <c r="B174" s="22" t="s">
        <v>1418</v>
      </c>
      <c r="C174" s="23" t="s">
        <v>1419</v>
      </c>
      <c r="D174" s="24" t="str">
        <f ca="1">IFERROR(__xludf.DUMMYFUNCTION("GOOGLETRANSLATE(C173,""zh"",""vi"")"),"Da sống của các loài bò sát khác (da cá sấu)
")</f>
        <v xml:space="preserve">Da sống của các loài bò sát khác (da cá sấu)
</v>
      </c>
    </row>
    <row r="175" spans="1:4" ht="45" x14ac:dyDescent="0.25">
      <c r="A175" s="40"/>
      <c r="B175" s="22" t="s">
        <v>1420</v>
      </c>
      <c r="C175" s="23" t="s">
        <v>1421</v>
      </c>
      <c r="D175" s="24" t="str">
        <f ca="1">IFERROR(__xludf.DUMMYFUNCTION("GOOGLETRANSLATE(C174,""zh"",""vi"")"),"Da sống của các loài bò sát khác (da thằn lằn)
")</f>
        <v xml:space="preserve">Da sống của các loài bò sát khác (da thằn lằn)
</v>
      </c>
    </row>
    <row r="176" spans="1:4" ht="30" x14ac:dyDescent="0.25">
      <c r="A176" s="40"/>
      <c r="B176" s="22" t="s">
        <v>1422</v>
      </c>
      <c r="C176" s="23" t="s">
        <v>1423</v>
      </c>
      <c r="D176" s="24" t="str">
        <f ca="1">IFERROR(__xludf.DUMMYFUNCTION("GOOGLETRANSLATE(C175,""zh"",""vi"")"),"Da sống của các loài bò sát khác (da rắn)")</f>
        <v>Da sống của các loài bò sát khác (da rắn)</v>
      </c>
    </row>
    <row r="177" spans="1:4" ht="45" x14ac:dyDescent="0.25">
      <c r="A177" s="40"/>
      <c r="B177" s="22" t="s">
        <v>1424</v>
      </c>
      <c r="C177" s="23" t="s">
        <v>1425</v>
      </c>
      <c r="D177" s="24" t="str">
        <f ca="1">IFERROR(__xludf.DUMMYFUNCTION("GOOGLETRANSLATE(C176,""zh"",""vi"")"),"Da sống của các loài bò sát khác (da trăn)
")</f>
        <v xml:space="preserve">Da sống của các loài bò sát khác (da trăn)
</v>
      </c>
    </row>
    <row r="178" spans="1:4" ht="60" x14ac:dyDescent="0.25">
      <c r="A178" s="40"/>
      <c r="B178" s="22" t="s">
        <v>1426</v>
      </c>
      <c r="C178" s="23" t="s">
        <v>1427</v>
      </c>
      <c r="D178" s="24" t="str">
        <f ca="1">IFERROR(__xludf.DUMMYFUNCTION("GOOGLETRANSLATE(C177,""zh"",""vi"")"),"Da sống của các loài bò sát khác (và da của các loài động vật khác không được liệt kê)
")</f>
        <v xml:space="preserve">Da sống của các loài bò sát khác (và da của các loài động vật khác không được liệt kê)
</v>
      </c>
    </row>
    <row r="179" spans="1:4" ht="15.75" x14ac:dyDescent="0.25">
      <c r="A179" s="40"/>
      <c r="B179" s="22" t="s">
        <v>1428</v>
      </c>
      <c r="C179" s="23" t="s">
        <v>1429</v>
      </c>
      <c r="D179" s="24" t="str">
        <f ca="1">IFERROR(__xludf.DUMMYFUNCTION("GOOGLETRANSLATE(C178,""zh"",""vi"")"),"Thịt nai sống, da lợn")</f>
        <v>Thịt nai sống, da lợn</v>
      </c>
    </row>
    <row r="180" spans="1:4" ht="15.75" x14ac:dyDescent="0.25">
      <c r="A180" s="40"/>
      <c r="B180" s="22" t="s">
        <v>1430</v>
      </c>
      <c r="C180" s="23" t="s">
        <v>1431</v>
      </c>
      <c r="D180" s="24" t="str">
        <f ca="1">IFERROR(__xludf.DUMMYFUNCTION("GOOGLETRANSLATE(C179,""zh"",""vi"")"),"da lợn sống")</f>
        <v>da lợn sống</v>
      </c>
    </row>
    <row r="181" spans="1:4" ht="60" x14ac:dyDescent="0.25">
      <c r="A181" s="40"/>
      <c r="B181" s="22" t="s">
        <v>1432</v>
      </c>
      <c r="C181" s="23" t="s">
        <v>1433</v>
      </c>
      <c r="D181" s="24" t="str">
        <f ca="1">IFERROR(__xludf.DUMMYFUNCTION("GOOGLETRANSLATE(C180,""zh"",""vi"")"),"Da dê đã loại bỏ lớp da thuộc (trừ những tấm da sống không được đề cập trong Chú thích 1(III) của chương này) (da dê)
")</f>
        <v xml:space="preserve">Da dê đã loại bỏ lớp da thuộc (trừ những tấm da sống không được đề cập trong Chú thích 1(III) của chương này) (da dê)
</v>
      </c>
    </row>
    <row r="182" spans="1:4" ht="60" x14ac:dyDescent="0.25">
      <c r="A182" s="40"/>
      <c r="B182" s="22" t="s">
        <v>1434</v>
      </c>
      <c r="C182" s="23" t="s">
        <v>1435</v>
      </c>
      <c r="D182" s="24" t="str">
        <f ca="1">IFERROR(__xludf.DUMMYFUNCTION("GOOGLETRANSLATE(C181,""zh"",""vi"")"),"Da dê đã loại bỏ lớp da thuộc (trừ da sống không được đề cập trong Chú thích 1(III) của chương này) (da dê rừng)
")</f>
        <v xml:space="preserve">Da dê đã loại bỏ lớp da thuộc (trừ da sống không được đề cập trong Chú thích 1(III) của chương này) (da dê rừng)
</v>
      </c>
    </row>
    <row r="183" spans="1:4" ht="60" x14ac:dyDescent="0.25">
      <c r="A183" s="40"/>
      <c r="B183" s="22" t="s">
        <v>1436</v>
      </c>
      <c r="C183" s="23" t="s">
        <v>1437</v>
      </c>
      <c r="D183" s="24" t="str">
        <f ca="1">IFERROR(__xludf.DUMMYFUNCTION("GOOGLETRANSLATE(C182,""zh"",""vi"")"),"Da dê chưa thuộc lại (trừ da sống không được đề cập trong Chú thích 1(III) của chương này) (da dê)
")</f>
        <v xml:space="preserve">Da dê chưa thuộc lại (trừ da sống không được đề cập trong Chú thích 1(III) của chương này) (da dê)
</v>
      </c>
    </row>
    <row r="184" spans="1:4" ht="60" x14ac:dyDescent="0.25">
      <c r="A184" s="40"/>
      <c r="B184" s="22" t="s">
        <v>1438</v>
      </c>
      <c r="C184" s="23" t="s">
        <v>1439</v>
      </c>
      <c r="D184" s="24" t="str">
        <f ca="1">IFERROR(__xludf.DUMMYFUNCTION("GOOGLETRANSLATE(C183,""zh"",""vi"")"),"Da dê chưa thuộc (trừ da sống không được đề cập trong Chú thích 1(III) của chương này) (da cừu hoang)
")</f>
        <v xml:space="preserve">Da dê chưa thuộc (trừ da sống không được đề cập trong Chú thích 1(III) của chương này) (da cừu hoang)
</v>
      </c>
    </row>
    <row r="185" spans="1:4" ht="60" x14ac:dyDescent="0.25">
      <c r="A185" s="40"/>
      <c r="B185" s="22" t="s">
        <v>1440</v>
      </c>
      <c r="C185" s="23" t="s">
        <v>1441</v>
      </c>
      <c r="D185" s="24" t="str">
        <f ca="1">IFERROR(__xludf.DUMMYFUNCTION("GOOGLETRANSLATE(C184,""zh"",""vi"")"),"Da dê đã tách lông khác (trừ da dê và da sống không được đề cập trong Chú thích 1(III) của chương này) (da dê)
")</f>
        <v xml:space="preserve">Da dê đã tách lông khác (trừ da dê và da sống không được đề cập trong Chú thích 1(III) của chương này) (da dê)
</v>
      </c>
    </row>
    <row r="186" spans="1:4" ht="60" x14ac:dyDescent="0.25">
      <c r="A186" s="40"/>
      <c r="B186" s="22" t="s">
        <v>1442</v>
      </c>
      <c r="C186" s="23" t="s">
        <v>1443</v>
      </c>
      <c r="D186" s="24" t="str">
        <f ca="1">IFERROR(__xludf.DUMMYFUNCTION("GOOGLETRANSLATE(C185,""zh"",""vi"")"),"Da dê đã tách thuộc da khác (trừ da dê và da sống không được đề cập trong Chú thích 1(III) của chương này) (da dê rừng)
")</f>
        <v xml:space="preserve">Da dê đã tách thuộc da khác (trừ da dê và da sống không được đề cập trong Chú thích 1(III) của chương này) (da dê rừng)
</v>
      </c>
    </row>
    <row r="187" spans="1:4" ht="60" x14ac:dyDescent="0.25">
      <c r="A187" s="40"/>
      <c r="B187" s="22" t="s">
        <v>1444</v>
      </c>
      <c r="C187" s="23" t="s">
        <v>1445</v>
      </c>
      <c r="D187" s="24" t="str">
        <f ca="1">IFERROR(__xludf.DUMMYFUNCTION("GOOGLETRANSLATE(C186,""zh"",""vi"")"),"Da dê hoặc da dê chưa qua xử lý lại khác (trừ da dê và da sống không được đề cập trong Chú thích 1(iii) của chương này) (da dê)
")</f>
        <v xml:space="preserve">Da dê hoặc da dê chưa qua xử lý lại khác (trừ da dê và da sống không được đề cập trong Chú thích 1(iii) của chương này) (da dê)
</v>
      </c>
    </row>
    <row r="188" spans="1:4" ht="60" x14ac:dyDescent="0.25">
      <c r="A188" s="40"/>
      <c r="B188" s="22" t="s">
        <v>1446</v>
      </c>
      <c r="C188" s="23" t="s">
        <v>1447</v>
      </c>
      <c r="D188" s="24" t="str">
        <f ca="1">IFERROR(__xludf.DUMMYFUNCTION("GOOGLETRANSLATE(C187,""zh"",""vi"")"),"Da dê hoặc da dê chưa thuộc khác (trừ da dê và da sống không được đề cập trong Chú thích 1(III) của chương này) (da dê rừng)
")</f>
        <v xml:space="preserve">Da dê hoặc da dê chưa thuộc khác (trừ da dê và da sống không được đề cập trong Chú thích 1(III) của chương này) (da dê rừng)
</v>
      </c>
    </row>
    <row r="189" spans="1:4" ht="60" x14ac:dyDescent="0.25">
      <c r="A189" s="40"/>
      <c r="B189" s="22" t="s">
        <v>1448</v>
      </c>
      <c r="C189" s="23" t="s">
        <v>1449</v>
      </c>
      <c r="D189" s="24" t="str">
        <f ca="1">IFERROR(__xludf.DUMMYFUNCTION("GOOGLETRANSLATE(C188,""zh"",""vi"")"),"Da thú hoang dã có nguy cơ tuyệt chủng khác (trừ những loại không được đề cập trong Chú thích 1(ii) hoặc (iii) của chương này) (da ngựa vằn)
")</f>
        <v xml:space="preserve">Da thú hoang dã có nguy cơ tuyệt chủng khác (trừ những loại không được đề cập trong Chú thích 1(ii) hoặc (iii) của chương này) (da ngựa vằn)
</v>
      </c>
    </row>
    <row r="190" spans="1:4" ht="60" x14ac:dyDescent="0.25">
      <c r="A190" s="40"/>
      <c r="B190" s="22" t="s">
        <v>1450</v>
      </c>
      <c r="C190" s="23" t="s">
        <v>1451</v>
      </c>
      <c r="D190" s="24" t="str">
        <f ca="1">IFERROR(__xludf.DUMMYFUNCTION("GOOGLETRANSLATE(C189,""zh"",""vi"")"),"Da của các loài động vật hoang dã có nguy cơ tuyệt chủng khác (trừ những loài không được đề cập trong Chú thích 1(ii) hoặc (iii) của chương này) (da lừa hoang)
")</f>
        <v xml:space="preserve">Da của các loài động vật hoang dã có nguy cơ tuyệt chủng khác (trừ những loài không được đề cập trong Chú thích 1(ii) hoặc (iii) của chương này) (da lừa hoang)
</v>
      </c>
    </row>
    <row r="191" spans="1:4" ht="75" x14ac:dyDescent="0.25">
      <c r="A191" s="40"/>
      <c r="B191" s="22" t="s">
        <v>1452</v>
      </c>
      <c r="C191" s="23" t="s">
        <v>1453</v>
      </c>
      <c r="D191" s="24" t="str">
        <f ca="1">IFERROR(__xludf.DUMMYFUNCTION("GOOGLETRANSLATE(C190,""zh"",""vi"")"),"Da của các loài động vật hoang dã có nguy cơ tuyệt chủng khác (trừ da không được đề cập trong Chú thích 1(ii) hoặc (iii) của chương này) (da của các loài động vật móng guốc lẻ hoang dã khác)
")</f>
        <v xml:space="preserve">Da của các loài động vật hoang dã có nguy cơ tuyệt chủng khác (trừ da không được đề cập trong Chú thích 1(ii) hoặc (iii) của chương này) (da của các loài động vật móng guốc lẻ hoang dã khác)
</v>
      </c>
    </row>
    <row r="192" spans="1:4" ht="75" x14ac:dyDescent="0.25">
      <c r="A192" s="40"/>
      <c r="B192" s="22" t="s">
        <v>1454</v>
      </c>
      <c r="C192" s="23" t="s">
        <v>1455</v>
      </c>
      <c r="D192" s="24" t="str">
        <f ca="1">IFERROR(__xludf.DUMMYFUNCTION("GOOGLETRANSLATE(C191,""zh"",""vi"")"),"Da của các loài động vật hoang dã có nguy cơ tuyệt chủng khác (trừ những loài không được đề cập trong Chú thích 1(ii) hoặc (iii) của chương này) (da lạc đà hoang dã)
")</f>
        <v xml:space="preserve">Da của các loài động vật hoang dã có nguy cơ tuyệt chủng khác (trừ những loài không được đề cập trong Chú thích 1(ii) hoặc (iii) của chương này) (da lạc đà hoang dã)
</v>
      </c>
    </row>
    <row r="193" spans="1:4" ht="60" x14ac:dyDescent="0.25">
      <c r="A193" s="40"/>
      <c r="B193" s="22" t="s">
        <v>1456</v>
      </c>
      <c r="C193" s="23" t="s">
        <v>1457</v>
      </c>
      <c r="D193" s="24" t="str">
        <f ca="1">IFERROR(__xludf.DUMMYFUNCTION("GOOGLETRANSLATE(C192,""zh"",""vi"")"),"Da các loài động vật hoang dã có nguy cơ tuyệt chủng khác (trừ những loài không được đề cập trong Chú thích 1(ii) hoặc (iii) của chương này) (da hươu hoang dã)
")</f>
        <v xml:space="preserve">Da các loài động vật hoang dã có nguy cơ tuyệt chủng khác (trừ những loài không được đề cập trong Chú thích 1(ii) hoặc (iii) của chương này) (da hươu hoang dã)
</v>
      </c>
    </row>
    <row r="194" spans="1:4" ht="75" x14ac:dyDescent="0.25">
      <c r="A194" s="40"/>
      <c r="B194" s="22" t="s">
        <v>1458</v>
      </c>
      <c r="C194" s="23" t="s">
        <v>1459</v>
      </c>
      <c r="D194" s="24" t="str">
        <f ca="1">IFERROR(__xludf.DUMMYFUNCTION("GOOGLETRANSLATE(C193,""zh"",""vi"")"),"Da của các loài động vật hoang dã có nguy cơ tuyệt chủng khác (trừ da không được đề cập trong Chú thích 1(ii) hoặc (iii) của chương này) (da của các loài động vật móng guốc chẵn ngón hoang dã khác)
")</f>
        <v xml:space="preserve">Da của các loài động vật hoang dã có nguy cơ tuyệt chủng khác (trừ da không được đề cập trong Chú thích 1(ii) hoặc (iii) của chương này) (da của các loài động vật móng guốc chẵn ngón hoang dã khác)
</v>
      </c>
    </row>
    <row r="195" spans="1:4" ht="60" x14ac:dyDescent="0.25">
      <c r="A195" s="40"/>
      <c r="B195" s="22" t="s">
        <v>1460</v>
      </c>
      <c r="C195" s="23" t="s">
        <v>1461</v>
      </c>
      <c r="D195" s="24" t="str">
        <f ca="1">IFERROR(__xludf.DUMMYFUNCTION("GOOGLETRANSLATE(C194,""zh"",""vi"")"),"Da của các loài động vật hoang dã có nguy cơ tuyệt chủng khác (trừ da không được đề cập trong Chú thích 1(ii) hoặc (iii) của chương này) (da chim khác)
")</f>
        <v xml:space="preserve">Da của các loài động vật hoang dã có nguy cơ tuyệt chủng khác (trừ da không được đề cập trong Chú thích 1(ii) hoặc (iii) của chương này) (da chim khác)
</v>
      </c>
    </row>
    <row r="196" spans="1:4" ht="60" x14ac:dyDescent="0.25">
      <c r="A196" s="40"/>
      <c r="B196" s="22" t="s">
        <v>1462</v>
      </c>
      <c r="C196" s="23" t="s">
        <v>1463</v>
      </c>
      <c r="D196" s="24" t="str">
        <f ca="1">IFERROR(__xludf.DUMMYFUNCTION("GOOGLETRANSLATE(C195,""zh"",""vi"")"),"Da thú hoang dã có nguy cơ tuyệt chủng khác (trừ những loại không được đề cập trong Chú thích 1(ii) hoặc (iii) của chương này) (da voi)
")</f>
        <v xml:space="preserve">Da thú hoang dã có nguy cơ tuyệt chủng khác (trừ những loại không được đề cập trong Chú thích 1(ii) hoặc (iii) của chương này) (da voi)
</v>
      </c>
    </row>
    <row r="197" spans="1:4" ht="60" x14ac:dyDescent="0.25">
      <c r="A197" s="40"/>
      <c r="B197" s="22" t="s">
        <v>1464</v>
      </c>
      <c r="C197" s="23" t="s">
        <v>1465</v>
      </c>
      <c r="D197" s="24" t="str">
        <f ca="1">IFERROR(__xludf.DUMMYFUNCTION("GOOGLETRANSLATE(C196,""zh"",""vi"")"),"Da của các loài động vật hoang dã có nguy cơ tuyệt chủng khác (trừ những loài không được đề cập trong Chú thích 1(ii) hoặc (iii) của chương này) (da kangaroo)
")</f>
        <v xml:space="preserve">Da của các loài động vật hoang dã có nguy cơ tuyệt chủng khác (trừ những loài không được đề cập trong Chú thích 1(ii) hoặc (iii) của chương này) (da kangaroo)
</v>
      </c>
    </row>
    <row r="198" spans="1:4" ht="60" x14ac:dyDescent="0.25">
      <c r="A198" s="40"/>
      <c r="B198" s="22" t="s">
        <v>1466</v>
      </c>
      <c r="C198" s="23" t="s">
        <v>1467</v>
      </c>
      <c r="D198" s="24" t="str">
        <f ca="1">IFERROR(__xludf.DUMMYFUNCTION("GOOGLETRANSLATE(C197,""zh"",""vi"")"),"Da động vật hoang dã có nguy cơ tuyệt chủng khác (trừ những loại không được đề cập trong Chú thích 1(ii) hoặc (iii) của chương này) (da hải cẩu)
")</f>
        <v xml:space="preserve">Da động vật hoang dã có nguy cơ tuyệt chủng khác (trừ những loại không được đề cập trong Chú thích 1(ii) hoặc (iii) của chương này) (da hải cẩu)
</v>
      </c>
    </row>
    <row r="199" spans="1:4" ht="60" x14ac:dyDescent="0.25">
      <c r="A199" s="40"/>
      <c r="B199" s="22" t="s">
        <v>1468</v>
      </c>
      <c r="C199" s="23" t="s">
        <v>1469</v>
      </c>
      <c r="D199" s="24" t="str">
        <f ca="1">IFERROR(__xludf.DUMMYFUNCTION("GOOGLETRANSLATE(C198,""zh"",""vi"")"),"Da của các loài động vật hoang dã có nguy cơ tuyệt chủng khác (trừ các loại da không được đề cập trong Chú thích 1(ii) hoặc (iii) của chương này) (da rắn)
")</f>
        <v xml:space="preserve">Da của các loài động vật hoang dã có nguy cơ tuyệt chủng khác (trừ các loại da không được đề cập trong Chú thích 1(ii) hoặc (iii) của chương này) (da rắn)
</v>
      </c>
    </row>
    <row r="200" spans="1:4" ht="60" x14ac:dyDescent="0.25">
      <c r="A200" s="40"/>
      <c r="B200" s="22" t="s">
        <v>1470</v>
      </c>
      <c r="C200" s="23" t="s">
        <v>1471</v>
      </c>
      <c r="D200" s="24" t="str">
        <f ca="1">IFERROR(__xludf.DUMMYFUNCTION("GOOGLETRANSLATE(C199,""zh"",""vi"")"),"Da của các loài động vật hoang dã có nguy cơ tuyệt chủng khác (trừ những loài không được đề cập trong Chú thích 1(ii) hoặc (iii) của chương này) (da chồn)
")</f>
        <v xml:space="preserve">Da của các loài động vật hoang dã có nguy cơ tuyệt chủng khác (trừ những loài không được đề cập trong Chú thích 1(ii) hoặc (iii) của chương này) (da chồn)
</v>
      </c>
    </row>
    <row r="201" spans="1:4" ht="60" x14ac:dyDescent="0.25">
      <c r="A201" s="40"/>
      <c r="B201" s="22" t="s">
        <v>1472</v>
      </c>
      <c r="C201" s="23" t="s">
        <v>1473</v>
      </c>
      <c r="D201" s="24" t="str">
        <f ca="1">IFERROR(__xludf.DUMMYFUNCTION("GOOGLETRANSLATE(C200,""zh"",""vi"")"),"Da thú của các loài động vật hoang dã có nguy cơ tuyệt chủng khác (trừ những loài không được đề cập trong Chú thích 1(ii) hoặc (iii) của chương này) (da cáo)
")</f>
        <v xml:space="preserve">Da thú của các loài động vật hoang dã có nguy cơ tuyệt chủng khác (trừ những loài không được đề cập trong Chú thích 1(ii) hoặc (iii) của chương này) (da cáo)
</v>
      </c>
    </row>
    <row r="202" spans="1:4" ht="75" x14ac:dyDescent="0.25">
      <c r="A202" s="40"/>
      <c r="B202" s="22" t="s">
        <v>1474</v>
      </c>
      <c r="C202" s="23" t="s">
        <v>1475</v>
      </c>
      <c r="D202" s="24" t="str">
        <f ca="1">IFERROR(__xludf.DUMMYFUNCTION("GOOGLETRANSLATE(C201,""zh"",""vi"")"),"Da của các loài động vật hoang dã có nguy cơ tuyệt chủng khác (trừ da không được đề cập trong Chú thích 1(ii) hoặc (iii) của chương này) (da của các loài động vật khác không được liệt kê)
")</f>
        <v xml:space="preserve">Da của các loài động vật hoang dã có nguy cơ tuyệt chủng khác (trừ da không được đề cập trong Chú thích 1(ii) hoặc (iii) của chương này) (da của các loài động vật khác không được liệt kê)
</v>
      </c>
    </row>
    <row r="203" spans="1:4" ht="60" x14ac:dyDescent="0.25">
      <c r="A203" s="40"/>
      <c r="B203" s="22" t="s">
        <v>1476</v>
      </c>
      <c r="C203" s="23" t="s">
        <v>1477</v>
      </c>
      <c r="D203" s="24" t="str">
        <f ca="1">IFERROR(__xludf.DUMMYFUNCTION("GOOGLETRANSLATE(C202,""zh"",""vi"")"),"Da của các loài động vật hoang dã có nguy cơ tuyệt chủng khác (trừ những loài không được đề cập trong Chú thích 1(ii) hoặc (iii) của chương này) (Da chồn)
")</f>
        <v xml:space="preserve">Da của các loài động vật hoang dã có nguy cơ tuyệt chủng khác (trừ những loài không được đề cập trong Chú thích 1(ii) hoặc (iii) của chương này) (Da chồn)
</v>
      </c>
    </row>
    <row r="204" spans="1:4" ht="60" x14ac:dyDescent="0.25">
      <c r="A204" s="40"/>
      <c r="B204" s="22" t="s">
        <v>1478</v>
      </c>
      <c r="C204" s="23" t="s">
        <v>1479</v>
      </c>
      <c r="D204" s="24" t="str">
        <f ca="1">IFERROR(__xludf.DUMMYFUNCTION("GOOGLETRANSLATE(C203,""zh"",""vi"")"),"Da động vật hoang dã có nguy cơ tuyệt chủng khác (trừ những loại không được đề cập trong Chú thích 1(ii) hoặc (iii) của chương này) (da chồn hôi)
")</f>
        <v xml:space="preserve">Da động vật hoang dã có nguy cơ tuyệt chủng khác (trừ những loại không được đề cập trong Chú thích 1(ii) hoặc (iii) của chương này) (da chồn hôi)
</v>
      </c>
    </row>
    <row r="205" spans="1:4" ht="60" x14ac:dyDescent="0.25">
      <c r="A205" s="40"/>
      <c r="B205" s="22" t="s">
        <v>1480</v>
      </c>
      <c r="C205" s="23" t="s">
        <v>1481</v>
      </c>
      <c r="D205" s="24" t="str">
        <f ca="1">IFERROR(__xludf.DUMMYFUNCTION("GOOGLETRANSLATE(C204,""zh"",""vi"")"),"Da các loài động vật hoang dã có nguy cơ tuyệt chủng khác (trừ những loài không được đề cập trong Chú thích 1(ii) hoặc (iii) của chương này) (Da linh miêu)
")</f>
        <v xml:space="preserve">Da các loài động vật hoang dã có nguy cơ tuyệt chủng khác (trừ những loài không được đề cập trong Chú thích 1(ii) hoặc (iii) của chương này) (Da linh miêu)
</v>
      </c>
    </row>
    <row r="206" spans="1:4" ht="60" x14ac:dyDescent="0.25">
      <c r="A206" s="40"/>
      <c r="B206" s="22" t="s">
        <v>1482</v>
      </c>
      <c r="C206" s="23" t="s">
        <v>1483</v>
      </c>
      <c r="D206" s="24" t="str">
        <f ca="1">IFERROR(__xludf.DUMMYFUNCTION("GOOGLETRANSLATE(C205,""zh"",""vi"")"),"Da thú hoang dã có nguy cơ tuyệt chủng khác (trừ những loại không được đề cập trong Chú thích 1(ii) hoặc (iii) của chương này) (da thú có túi)
")</f>
        <v xml:space="preserve">Da thú hoang dã có nguy cơ tuyệt chủng khác (trừ những loại không được đề cập trong Chú thích 1(ii) hoặc (iii) của chương này) (da thú có túi)
</v>
      </c>
    </row>
    <row r="207" spans="1:4" ht="60" x14ac:dyDescent="0.25">
      <c r="A207" s="40"/>
      <c r="B207" s="22" t="s">
        <v>1484</v>
      </c>
      <c r="C207" s="23" t="s">
        <v>1485</v>
      </c>
      <c r="D207" s="24" t="str">
        <f ca="1">IFERROR(__xludf.DUMMYFUNCTION("GOOGLETRANSLATE(C206,""zh"",""vi"")"),"Da thú hoang dã có nguy cơ tuyệt chủng khác (trừ những loại không được đề cập trong Chú thích 1(ii) hoặc (iii) của chương này) (da hải ly)
")</f>
        <v xml:space="preserve">Da thú hoang dã có nguy cơ tuyệt chủng khác (trừ những loại không được đề cập trong Chú thích 1(ii) hoặc (iii) của chương này) (da hải ly)
</v>
      </c>
    </row>
    <row r="208" spans="1:4" ht="60" x14ac:dyDescent="0.25">
      <c r="A208" s="40"/>
      <c r="B208" s="22" t="s">
        <v>1486</v>
      </c>
      <c r="C208" s="23" t="s">
        <v>1487</v>
      </c>
      <c r="D208" s="24" t="str">
        <f ca="1">IFERROR(__xludf.DUMMYFUNCTION("GOOGLETRANSLATE(C207,""zh"",""vi"")"),"Da thú hoang dã có nguy cơ tuyệt chủng khác (trừ những loại không được đề cập trong Chú thích 1(ii) hoặc (iii) của chương này) (da chuột chũi)
")</f>
        <v xml:space="preserve">Da thú hoang dã có nguy cơ tuyệt chủng khác (trừ những loại không được đề cập trong Chú thích 1(ii) hoặc (iii) của chương này) (da chuột chũi)
</v>
      </c>
    </row>
    <row r="209" spans="1:4" ht="75" x14ac:dyDescent="0.25">
      <c r="A209" s="40"/>
      <c r="B209" s="22" t="s">
        <v>1488</v>
      </c>
      <c r="C209" s="23" t="s">
        <v>1489</v>
      </c>
      <c r="D209" s="24" t="str">
        <f ca="1">IFERROR(__xludf.DUMMYFUNCTION("GOOGLETRANSLATE(C208,""zh"",""vi"")"),"Da của các loài động vật hoang dã có nguy cơ tuyệt chủng khác (trừ những loài không được đề cập trong Chú thích 1(ii) hoặc (iii) của chương này) (da chó gấu trúc)
")</f>
        <v xml:space="preserve">Da của các loài động vật hoang dã có nguy cơ tuyệt chủng khác (trừ những loài không được đề cập trong Chú thích 1(ii) hoặc (iii) của chương này) (da chó gấu trúc)
</v>
      </c>
    </row>
    <row r="210" spans="1:4" ht="60" x14ac:dyDescent="0.25">
      <c r="A210" s="40"/>
      <c r="B210" s="22" t="s">
        <v>1490</v>
      </c>
      <c r="C210" s="23" t="s">
        <v>1491</v>
      </c>
      <c r="D210" s="24" t="str">
        <f ca="1">IFERROR(__xludf.DUMMYFUNCTION("GOOGLETRANSLATE(C209,""zh"",""vi"")"),"Da thú hoang dã có nguy cơ tuyệt chủng khác (trừ những loại không được đề cập trong Chú thích 1(ii) hoặc (iii) của chương này) (da gấu trúc)
")</f>
        <v xml:space="preserve">Da thú hoang dã có nguy cơ tuyệt chủng khác (trừ những loại không được đề cập trong Chú thích 1(ii) hoặc (iii) của chương này) (da gấu trúc)
</v>
      </c>
    </row>
    <row r="211" spans="1:4" ht="60" x14ac:dyDescent="0.25">
      <c r="A211" s="40"/>
      <c r="B211" s="22" t="s">
        <v>1492</v>
      </c>
      <c r="C211" s="23" t="s">
        <v>1493</v>
      </c>
      <c r="D211" s="24" t="str">
        <f ca="1">IFERROR(__xludf.DUMMYFUNCTION("GOOGLETRANSLATE(C210,""zh"",""vi"")"),"Da các loài động vật hoang dã có nguy cơ tuyệt chủng khác (trừ những loài không được đề cập trong Chú thích 1(ii) hoặc (iii) của chương này) (Da sóc xám)
")</f>
        <v xml:space="preserve">Da các loài động vật hoang dã có nguy cơ tuyệt chủng khác (trừ những loài không được đề cập trong Chú thích 1(ii) hoặc (iii) của chương này) (Da sóc xám)
</v>
      </c>
    </row>
    <row r="212" spans="1:4" ht="60" x14ac:dyDescent="0.25">
      <c r="A212" s="40"/>
      <c r="B212" s="22" t="s">
        <v>1494</v>
      </c>
      <c r="C212" s="23" t="s">
        <v>1495</v>
      </c>
      <c r="D212" s="24" t="str">
        <f ca="1">IFERROR(__xludf.DUMMYFUNCTION("GOOGLETRANSLATE(C211,""zh"",""vi"")"),"Da của các loài động vật hoang dã có nguy cơ tuyệt chủng khác (trừ những loài không được đề cập trong Chú thích 1(ii) hoặc (iii) của chương này) (da sói)
")</f>
        <v xml:space="preserve">Da của các loài động vật hoang dã có nguy cơ tuyệt chủng khác (trừ những loài không được đề cập trong Chú thích 1(ii) hoặc (iii) của chương này) (da sói)
</v>
      </c>
    </row>
    <row r="213" spans="1:4" ht="60" x14ac:dyDescent="0.25">
      <c r="A213" s="40"/>
      <c r="B213" s="22" t="s">
        <v>1496</v>
      </c>
      <c r="C213" s="23" t="s">
        <v>1497</v>
      </c>
      <c r="D213" s="24" t="str">
        <f ca="1">IFERROR(__xludf.DUMMYFUNCTION("GOOGLETRANSLATE(C212,""zh"",""vi"")"),"Da thú hoang dã có nguy cơ tuyệt chủng khác (trừ những loại không được đề cập trong Chú thích 1(ii) hoặc (iii) của chương này) (da linh miêu)
")</f>
        <v xml:space="preserve">Da thú hoang dã có nguy cơ tuyệt chủng khác (trừ những loại không được đề cập trong Chú thích 1(ii) hoặc (iii) của chương này) (da linh miêu)
</v>
      </c>
    </row>
    <row r="214" spans="1:4" ht="60" x14ac:dyDescent="0.25">
      <c r="A214" s="40"/>
      <c r="B214" s="22" t="s">
        <v>1498</v>
      </c>
      <c r="C214" s="23" t="s">
        <v>1499</v>
      </c>
      <c r="D214" s="24" t="str">
        <f ca="1">IFERROR(__xludf.DUMMYFUNCTION("GOOGLETRANSLATE(C213,""zh"",""vi"")"),"Da của các loài động vật hoang dã có nguy cơ tuyệt chủng khác (trừ những loài không được đề cập trong Chú thích 1(ii) hoặc (iii) của chương này) (da xạ hương)
")</f>
        <v xml:space="preserve">Da của các loài động vật hoang dã có nguy cơ tuyệt chủng khác (trừ những loài không được đề cập trong Chú thích 1(ii) hoặc (iii) của chương này) (da xạ hương)
</v>
      </c>
    </row>
    <row r="215" spans="1:4" ht="60" x14ac:dyDescent="0.25">
      <c r="A215" s="40"/>
      <c r="B215" s="22" t="s">
        <v>1500</v>
      </c>
      <c r="C215" s="23" t="s">
        <v>1501</v>
      </c>
      <c r="D215" s="24" t="str">
        <f ca="1">IFERROR(__xludf.DUMMYFUNCTION("GOOGLETRANSLATE(C214,""zh"",""vi"")"),"Da của các loài động vật hoang dã có nguy cơ tuyệt chủng khác (trừ những loài không được đề cập trong Chú thích 1(ii) hoặc (iii) của chương này) (da rái cá)
")</f>
        <v xml:space="preserve">Da của các loài động vật hoang dã có nguy cơ tuyệt chủng khác (trừ những loài không được đề cập trong Chú thích 1(ii) hoặc (iii) của chương này) (da rái cá)
</v>
      </c>
    </row>
    <row r="216" spans="1:4" ht="60" x14ac:dyDescent="0.25">
      <c r="A216" s="40"/>
      <c r="B216" s="22" t="s">
        <v>1502</v>
      </c>
      <c r="C216" s="23" t="s">
        <v>1503</v>
      </c>
      <c r="D216" s="24" t="str">
        <f ca="1">IFERROR(__xludf.DUMMYFUNCTION("GOOGLETRANSLATE(C215,""zh"",""vi"")"),"Da của các loài động vật hoang dã có nguy cơ tuyệt chủng khác (trừ những loài không được đề cập trong Chú thích 1(ii) hoặc (iii) của chương này) (da sóc)
")</f>
        <v xml:space="preserve">Da của các loài động vật hoang dã có nguy cơ tuyệt chủng khác (trừ những loài không được đề cập trong Chú thích 1(ii) hoặc (iii) của chương này) (da sóc)
</v>
      </c>
    </row>
    <row r="217" spans="1:4" ht="60" x14ac:dyDescent="0.25">
      <c r="A217" s="40"/>
      <c r="B217" s="22" t="s">
        <v>1504</v>
      </c>
      <c r="C217" s="23" t="s">
        <v>1505</v>
      </c>
      <c r="D217" s="24" t="str">
        <f ca="1">IFERROR(__xludf.DUMMYFUNCTION("GOOGLETRANSLATE(C216,""zh"",""vi"")"),"Các loại da sống khác (trừ những loại không được đề cập trong Chú thích 1(ii) hoặc (iii) của chương này) (da lừa)
")</f>
        <v xml:space="preserve">Các loại da sống khác (trừ những loại không được đề cập trong Chú thích 1(ii) hoặc (iii) của chương này) (da lừa)
</v>
      </c>
    </row>
    <row r="218" spans="1:4" ht="60" x14ac:dyDescent="0.25">
      <c r="A218" s="40"/>
      <c r="B218" s="22" t="s">
        <v>1506</v>
      </c>
      <c r="C218" s="23" t="s">
        <v>1507</v>
      </c>
      <c r="D218" s="24" t="str">
        <f ca="1">IFERROR(__xludf.DUMMYFUNCTION("GOOGLETRANSLATE(C217,""zh"",""vi"")"),"Các loại da sống khác (trừ những loại không được đề cập trong Chú thích 1(ii) hoặc (iii) của chương này) (da la)
")</f>
        <v xml:space="preserve">Các loại da sống khác (trừ những loại không được đề cập trong Chú thích 1(ii) hoặc (iii) của chương này) (da la)
</v>
      </c>
    </row>
    <row r="219" spans="1:4" ht="75" x14ac:dyDescent="0.25">
      <c r="A219" s="40"/>
      <c r="B219" s="22" t="s">
        <v>1508</v>
      </c>
      <c r="C219" s="23" t="s">
        <v>1509</v>
      </c>
      <c r="D219" s="24" t="str">
        <f ca="1">IFERROR(__xludf.DUMMYFUNCTION("GOOGLETRANSLATE(C218,""zh"",""vi"")"),"Các loại da sống khác (trừ những loại không được đề cập trong Chú thích 1(ii) hoặc (iii) của chương này) (các loại da động vật móng guốc lẻ khác đã được thuần hóa)
")</f>
        <v xml:space="preserve">Các loại da sống khác (trừ những loại không được đề cập trong Chú thích 1(ii) hoặc (iii) của chương này) (các loại da động vật móng guốc lẻ khác đã được thuần hóa)
</v>
      </c>
    </row>
    <row r="220" spans="1:4" ht="60" x14ac:dyDescent="0.25">
      <c r="A220" s="40"/>
      <c r="B220" s="22" t="s">
        <v>1510</v>
      </c>
      <c r="C220" s="23" t="s">
        <v>1511</v>
      </c>
      <c r="D220" s="24" t="str">
        <f ca="1">IFERROR(__xludf.DUMMYFUNCTION("GOOGLETRANSLATE(C219,""zh"",""vi"")"),"Các loại da sống khác (trừ những loại không được đề cập trong Chú thích 1(ii) hoặc (iii) của chương này) (da lạc đà)
")</f>
        <v xml:space="preserve">Các loại da sống khác (trừ những loại không được đề cập trong Chú thích 1(ii) hoặc (iii) của chương này) (da lạc đà)
</v>
      </c>
    </row>
    <row r="221" spans="1:4" ht="60" x14ac:dyDescent="0.25">
      <c r="A221" s="40"/>
      <c r="B221" s="22" t="s">
        <v>1512</v>
      </c>
      <c r="C221" s="23" t="s">
        <v>1513</v>
      </c>
      <c r="D221" s="24" t="str">
        <f ca="1">IFERROR(__xludf.DUMMYFUNCTION("GOOGLETRANSLATE(C220,""zh"",""vi"")"),"Các loại da sống khác (trừ những loại không được đề cập trong Chú thích 1(ii) hoặc (iii) của chương này) (da hươu)
")</f>
        <v xml:space="preserve">Các loại da sống khác (trừ những loại không được đề cập trong Chú thích 1(ii) hoặc (iii) của chương này) (da hươu)
</v>
      </c>
    </row>
    <row r="222" spans="1:4" ht="75" x14ac:dyDescent="0.25">
      <c r="A222" s="40"/>
      <c r="B222" s="22" t="s">
        <v>1514</v>
      </c>
      <c r="C222" s="23" t="s">
        <v>1515</v>
      </c>
      <c r="D222" s="24" t="str">
        <f ca="1">IFERROR(__xludf.DUMMYFUNCTION("GOOGLETRANSLATE(C221,""zh"",""vi"")"),"Các loại da sống khác (trừ những loại không được đề cập trong Chú thích 1(ii) hoặc (iii) của chương này) (các loại da khác của động vật móng guốc chẻ đôi đã được thuần hóa)
")</f>
        <v xml:space="preserve">Các loại da sống khác (trừ những loại không được đề cập trong Chú thích 1(ii) hoặc (iii) của chương này) (các loại da khác của động vật móng guốc chẻ đôi đã được thuần hóa)
</v>
      </c>
    </row>
    <row r="223" spans="1:4" ht="60" x14ac:dyDescent="0.25">
      <c r="A223" s="40"/>
      <c r="B223" s="22" t="s">
        <v>1516</v>
      </c>
      <c r="C223" s="23" t="s">
        <v>1517</v>
      </c>
      <c r="D223" s="24" t="str">
        <f ca="1">IFERROR(__xludf.DUMMYFUNCTION("GOOGLETRANSLATE(C222,""zh"",""vi"")"),"Các loại da sống khác (trừ những loại không được đề cập trong Chú thích 1(ii) hoặc (iii) của chương này) (các loại da chim khác)
")</f>
        <v xml:space="preserve">Các loại da sống khác (trừ những loại không được đề cập trong Chú thích 1(ii) hoặc (iii) của chương này) (các loại da chim khác)
</v>
      </c>
    </row>
    <row r="224" spans="1:4" ht="60" x14ac:dyDescent="0.25">
      <c r="A224" s="40"/>
      <c r="B224" s="22" t="s">
        <v>1518</v>
      </c>
      <c r="C224" s="23" t="s">
        <v>1519</v>
      </c>
      <c r="D224" s="24" t="str">
        <f ca="1">IFERROR(__xludf.DUMMYFUNCTION("GOOGLETRANSLATE(C223,""zh"",""vi"")"),"Các loại da sống khác (trừ những loại không được đề cập trong Chú thích 1(ii) hoặc (iii) của chương này) (da voi)
")</f>
        <v xml:space="preserve">Các loại da sống khác (trừ những loại không được đề cập trong Chú thích 1(ii) hoặc (iii) của chương này) (da voi)
</v>
      </c>
    </row>
    <row r="225" spans="1:4" ht="60" x14ac:dyDescent="0.25">
      <c r="A225" s="40"/>
      <c r="B225" s="22" t="s">
        <v>1520</v>
      </c>
      <c r="C225" s="23" t="s">
        <v>1521</v>
      </c>
      <c r="D225" s="24" t="str">
        <f ca="1">IFERROR(__xludf.DUMMYFUNCTION("GOOGLETRANSLATE(C224,""zh"",""vi"")"),"Các loại da sống khác (trừ những loại không được đề cập trong Chú thích 1(ii) hoặc (iii) của chương này) (da kangaroo)
")</f>
        <v xml:space="preserve">Các loại da sống khác (trừ những loại không được đề cập trong Chú thích 1(ii) hoặc (iii) của chương này) (da kangaroo)
</v>
      </c>
    </row>
    <row r="226" spans="1:4" ht="60" x14ac:dyDescent="0.25">
      <c r="A226" s="40"/>
      <c r="B226" s="22" t="s">
        <v>1522</v>
      </c>
      <c r="C226" s="23" t="s">
        <v>1523</v>
      </c>
      <c r="D226" s="24" t="str">
        <f ca="1">IFERROR(__xludf.DUMMYFUNCTION("GOOGLETRANSLATE(C225,""zh"",""vi"")"),"Các loại da sống khác (trừ những loại không được đề cập trong Chú thích 1(ii) hoặc (iii) của chương này) (da hải cẩu)
")</f>
        <v xml:space="preserve">Các loại da sống khác (trừ những loại không được đề cập trong Chú thích 1(ii) hoặc (iii) của chương này) (da hải cẩu)
</v>
      </c>
    </row>
    <row r="227" spans="1:4" ht="60" x14ac:dyDescent="0.25">
      <c r="A227" s="40"/>
      <c r="B227" s="22" t="s">
        <v>1524</v>
      </c>
      <c r="C227" s="23" t="s">
        <v>1525</v>
      </c>
      <c r="D227" s="24" t="str">
        <f ca="1">IFERROR(__xludf.DUMMYFUNCTION("GOOGLETRANSLATE(C226,""zh"",""vi"")"),"Các loại da sống khác (trừ những loại không được đề cập trong Chú thích 1(ii) hoặc (iii) của chương này) (da rắn)
")</f>
        <v xml:space="preserve">Các loại da sống khác (trừ những loại không được đề cập trong Chú thích 1(ii) hoặc (iii) của chương này) (da rắn)
</v>
      </c>
    </row>
    <row r="228" spans="1:4" ht="60" x14ac:dyDescent="0.25">
      <c r="A228" s="40"/>
      <c r="B228" s="22" t="s">
        <v>1526</v>
      </c>
      <c r="C228" s="23" t="s">
        <v>1527</v>
      </c>
      <c r="D228" s="24" t="str">
        <f ca="1">IFERROR(__xludf.DUMMYFUNCTION("GOOGLETRANSLATE(C227,""zh"",""vi"")"),"Các loại da sống khác (trừ những loại không được đề cập trong Chú thích 1(ii) hoặc (iii) của chương này) (lông chồn)
")</f>
        <v xml:space="preserve">Các loại da sống khác (trừ những loại không được đề cập trong Chú thích 1(ii) hoặc (iii) của chương này) (lông chồn)
</v>
      </c>
    </row>
    <row r="229" spans="1:4" ht="60" x14ac:dyDescent="0.25">
      <c r="A229" s="40"/>
      <c r="B229" s="22" t="s">
        <v>1528</v>
      </c>
      <c r="C229" s="23" t="s">
        <v>1529</v>
      </c>
      <c r="D229" s="24" t="str">
        <f ca="1">IFERROR(__xludf.DUMMYFUNCTION("GOOGLETRANSLATE(C228,""zh"",""vi"")"),"Các loại da sống khác (trừ những loại không được đề cập trong Chú thích 1(ii) hoặc (iii) của chương này) (da cáo)
")</f>
        <v xml:space="preserve">Các loại da sống khác (trừ những loại không được đề cập trong Chú thích 1(ii) hoặc (iii) của chương này) (da cáo)
</v>
      </c>
    </row>
    <row r="230" spans="1:4" ht="60" x14ac:dyDescent="0.25">
      <c r="A230" s="40"/>
      <c r="B230" s="22" t="s">
        <v>1530</v>
      </c>
      <c r="C230" s="23" t="s">
        <v>1531</v>
      </c>
      <c r="D230" s="24" t="str">
        <f ca="1">IFERROR(__xludf.DUMMYFUNCTION("GOOGLETRANSLATE(C229,""zh"",""vi"")"),"Các loại da khác (trừ những loại không được đề cập trong Chú thích 1(ii) hoặc (iii) của chương này) (các loại da động vật khác không được liệt kê)
")</f>
        <v xml:space="preserve">Các loại da khác (trừ những loại không được đề cập trong Chú thích 1(ii) hoặc (iii) của chương này) (các loại da động vật khác không được liệt kê)
</v>
      </c>
    </row>
    <row r="231" spans="1:4" ht="60" x14ac:dyDescent="0.25">
      <c r="A231" s="40"/>
      <c r="B231" s="22" t="s">
        <v>1532</v>
      </c>
      <c r="C231" s="23" t="s">
        <v>1533</v>
      </c>
      <c r="D231" s="24" t="str">
        <f ca="1">IFERROR(__xludf.DUMMYFUNCTION("GOOGLETRANSLATE(C230,""zh"",""vi"")"),"Các loại da sống khác (trừ những loại không được đề cập trong Chú thích 1(ii) hoặc (iii) của chương này) (Da chồn)
")</f>
        <v xml:space="preserve">Các loại da sống khác (trừ những loại không được đề cập trong Chú thích 1(ii) hoặc (iii) của chương này) (Da chồn)
</v>
      </c>
    </row>
    <row r="232" spans="1:4" ht="60" x14ac:dyDescent="0.25">
      <c r="A232" s="40"/>
      <c r="B232" s="22" t="s">
        <v>1534</v>
      </c>
      <c r="C232" s="23" t="s">
        <v>1535</v>
      </c>
      <c r="D232" s="24" t="str">
        <f ca="1">IFERROR(__xludf.DUMMYFUNCTION("GOOGLETRANSLATE(C231,""zh"",""vi"")"),"Các loại da sống khác (trừ những loại không được đề cập trong Chú thích 1(ii) hoặc (iii) của chương này) (da chồn hôi)
")</f>
        <v xml:space="preserve">Các loại da sống khác (trừ những loại không được đề cập trong Chú thích 1(ii) hoặc (iii) của chương này) (da chồn hôi)
</v>
      </c>
    </row>
    <row r="233" spans="1:4" ht="60" x14ac:dyDescent="0.25">
      <c r="A233" s="40"/>
      <c r="B233" s="22" t="s">
        <v>1536</v>
      </c>
      <c r="C233" s="23" t="s">
        <v>1537</v>
      </c>
      <c r="D233" s="24" t="str">
        <f ca="1">IFERROR(__xludf.DUMMYFUNCTION("GOOGLETRANSLATE(C232,""zh"",""vi"")"),"Các loại da sống khác (trừ những loại không được đề cập trong Chú thích 1(ii) hoặc (iii) của chương này) (da linh miêu)
")</f>
        <v xml:space="preserve">Các loại da sống khác (trừ những loại không được đề cập trong Chú thích 1(ii) hoặc (iii) của chương này) (da linh miêu)
</v>
      </c>
    </row>
    <row r="234" spans="1:4" ht="60" x14ac:dyDescent="0.25">
      <c r="A234" s="40"/>
      <c r="B234" s="22" t="s">
        <v>1538</v>
      </c>
      <c r="C234" s="23" t="s">
        <v>1539</v>
      </c>
      <c r="D234" s="24" t="str">
        <f ca="1">IFERROR(__xludf.DUMMYFUNCTION("GOOGLETRANSLATE(C233,""zh"",""vi"")"),"Các loại da sống khác (trừ những loại không được đề cập trong Chú thích 1(ii) hoặc (iii) của chương này) (da thú có túi)
")</f>
        <v xml:space="preserve">Các loại da sống khác (trừ những loại không được đề cập trong Chú thích 1(ii) hoặc (iii) của chương này) (da thú có túi)
</v>
      </c>
    </row>
    <row r="235" spans="1:4" ht="60" x14ac:dyDescent="0.25">
      <c r="A235" s="40"/>
      <c r="B235" s="22" t="s">
        <v>1540</v>
      </c>
      <c r="C235" s="23" t="s">
        <v>1541</v>
      </c>
      <c r="D235" s="24" t="str">
        <f ca="1">IFERROR(__xludf.DUMMYFUNCTION("GOOGLETRANSLATE(C234,""zh"",""vi"")"),"Các loại da sống khác (trừ những loại không được đề cập trong Chú thích 1(ii) hoặc (iii) của chương này) (da hải ly)
")</f>
        <v xml:space="preserve">Các loại da sống khác (trừ những loại không được đề cập trong Chú thích 1(ii) hoặc (iii) của chương này) (da hải ly)
</v>
      </c>
    </row>
    <row r="236" spans="1:4" ht="60" x14ac:dyDescent="0.25">
      <c r="A236" s="40"/>
      <c r="B236" s="22" t="s">
        <v>1542</v>
      </c>
      <c r="C236" s="23" t="s">
        <v>1543</v>
      </c>
      <c r="D236" s="24" t="str">
        <f ca="1">IFERROR(__xludf.DUMMYFUNCTION("GOOGLETRANSLATE(C235,""zh"",""vi"")"),"Các loại da sống khác (trừ những loại không được đề cập trong Chú thích 1(ii) hoặc (iii) của chương này) (da chuột chũi)
")</f>
        <v xml:space="preserve">Các loại da sống khác (trừ những loại không được đề cập trong Chú thích 1(ii) hoặc (iii) của chương này) (da chuột chũi)
</v>
      </c>
    </row>
    <row r="237" spans="1:4" ht="60" x14ac:dyDescent="0.25">
      <c r="A237" s="40"/>
      <c r="B237" s="22" t="s">
        <v>1544</v>
      </c>
      <c r="C237" s="23" t="s">
        <v>1545</v>
      </c>
      <c r="D237" s="24" t="str">
        <f ca="1">IFERROR(__xludf.DUMMYFUNCTION("GOOGLETRANSLATE(C236,""zh"",""vi"")"),"Các loại da sống khác (trừ những loại không được đề cập trong Chú thích 1(ii) hoặc (iii) của chương này) (da chó gấu trúc)
")</f>
        <v xml:space="preserve">Các loại da sống khác (trừ những loại không được đề cập trong Chú thích 1(ii) hoặc (iii) của chương này) (da chó gấu trúc)
</v>
      </c>
    </row>
    <row r="238" spans="1:4" ht="60" x14ac:dyDescent="0.25">
      <c r="A238" s="40"/>
      <c r="B238" s="22" t="s">
        <v>1546</v>
      </c>
      <c r="C238" s="23" t="s">
        <v>1547</v>
      </c>
      <c r="D238" s="24" t="str">
        <f ca="1">IFERROR(__xludf.DUMMYFUNCTION("GOOGLETRANSLATE(C237,""zh"",""vi"")"),"Các loại da sống khác (trừ những loại không được đề cập trong Chú thích 1(ii) hoặc (iii) của chương này) (da gấu trúc)
")</f>
        <v xml:space="preserve">Các loại da sống khác (trừ những loại không được đề cập trong Chú thích 1(ii) hoặc (iii) của chương này) (da gấu trúc)
</v>
      </c>
    </row>
    <row r="239" spans="1:4" ht="60" x14ac:dyDescent="0.25">
      <c r="A239" s="40"/>
      <c r="B239" s="22" t="s">
        <v>1548</v>
      </c>
      <c r="C239" s="23" t="s">
        <v>1549</v>
      </c>
      <c r="D239" s="24" t="str">
        <f ca="1">IFERROR(__xludf.DUMMYFUNCTION("GOOGLETRANSLATE(C238,""zh"",""vi"")"),"Các loại da sống khác (trừ những loại không được đề cập trong Chú thích 1(ii) hoặc (iii) của chương này) (da sóc)
")</f>
        <v xml:space="preserve">Các loại da sống khác (trừ những loại không được đề cập trong Chú thích 1(ii) hoặc (iii) của chương này) (da sóc)
</v>
      </c>
    </row>
    <row r="240" spans="1:4" ht="60" x14ac:dyDescent="0.25">
      <c r="A240" s="40"/>
      <c r="B240" s="22" t="s">
        <v>1550</v>
      </c>
      <c r="C240" s="23" t="s">
        <v>1551</v>
      </c>
      <c r="D240" s="24" t="str">
        <f ca="1">IFERROR(__xludf.DUMMYFUNCTION("GOOGLETRANSLATE(C239,""zh"",""vi"")"),"Các loại da sống khác (trừ những loại không được đề cập trong Chú thích 1(ii) hoặc (iii) của chương này) (da sói)
")</f>
        <v xml:space="preserve">Các loại da sống khác (trừ những loại không được đề cập trong Chú thích 1(ii) hoặc (iii) của chương này) (da sói)
</v>
      </c>
    </row>
    <row r="241" spans="1:4" ht="60" x14ac:dyDescent="0.25">
      <c r="A241" s="40"/>
      <c r="B241" s="22" t="s">
        <v>1552</v>
      </c>
      <c r="C241" s="23" t="s">
        <v>1553</v>
      </c>
      <c r="D241" s="24" t="str">
        <f ca="1">IFERROR(__xludf.DUMMYFUNCTION("GOOGLETRANSLATE(C240,""zh"",""vi"")"),"Các loại da sống khác (trừ những loại không được đề cập trong Chú thích 1(ii) hoặc (iii) của chương này) (da linh miêu)
")</f>
        <v xml:space="preserve">Các loại da sống khác (trừ những loại không được đề cập trong Chú thích 1(ii) hoặc (iii) của chương này) (da linh miêu)
</v>
      </c>
    </row>
    <row r="242" spans="1:4" ht="60" x14ac:dyDescent="0.25">
      <c r="A242" s="40"/>
      <c r="B242" s="22" t="s">
        <v>1554</v>
      </c>
      <c r="C242" s="23" t="s">
        <v>1555</v>
      </c>
      <c r="D242" s="24" t="str">
        <f ca="1">IFERROR(__xludf.DUMMYFUNCTION("GOOGLETRANSLATE(C241,""zh"",""vi"")"),"Các loại da sống khác (trừ những loại không được đề cập trong Chú thích 1(ii) hoặc (iii) của chương này) (da xạ hương)
")</f>
        <v xml:space="preserve">Các loại da sống khác (trừ những loại không được đề cập trong Chú thích 1(ii) hoặc (iii) của chương này) (da xạ hương)
</v>
      </c>
    </row>
    <row r="243" spans="1:4" ht="60" x14ac:dyDescent="0.25">
      <c r="A243" s="40"/>
      <c r="B243" s="22" t="s">
        <v>1556</v>
      </c>
      <c r="C243" s="23" t="s">
        <v>1557</v>
      </c>
      <c r="D243" s="24" t="str">
        <f ca="1">IFERROR(__xludf.DUMMYFUNCTION("GOOGLETRANSLATE(C242,""zh"",""vi"")"),"Các loại da sống khác (trừ những loại không được đề cập trong Chú thích 1(ii) hoặc (iii) của chương này) (da rái cá)
")</f>
        <v xml:space="preserve">Các loại da sống khác (trừ những loại không được đề cập trong Chú thích 1(ii) hoặc (iii) của chương này) (da rái cá)
</v>
      </c>
    </row>
    <row r="244" spans="1:4" ht="60" x14ac:dyDescent="0.25">
      <c r="A244" s="40"/>
      <c r="B244" s="22" t="s">
        <v>1558</v>
      </c>
      <c r="C244" s="23" t="s">
        <v>1559</v>
      </c>
      <c r="D244" s="24" t="str">
        <f ca="1">IFERROR(__xludf.DUMMYFUNCTION("GOOGLETRANSLATE(C243,""zh"",""vi"")"),"Các loại da sống khác (trừ những loại không được đề cập trong Chú thích 1(ii) hoặc (iii) của chương này) (da sóc)
")</f>
        <v xml:space="preserve">Các loại da sống khác (trừ những loại không được đề cập trong Chú thích 1(ii) hoặc (iii) của chương này) (da sóc)
</v>
      </c>
    </row>
    <row r="245" spans="1:4" ht="45" x14ac:dyDescent="0.25">
      <c r="A245" s="40"/>
      <c r="B245" s="22" t="s">
        <v>1560</v>
      </c>
      <c r="C245" s="23" t="s">
        <v>1561</v>
      </c>
      <c r="D245" s="24" t="str">
        <f ca="1">IFERROR(__xludf.DUMMYFUNCTION("GOOGLETRANSLATE(C244,""zh"",""vi"")"),"Toàn bộ da chồn sống (có hoặc không có đầu, đuôi hoặc móng vuốt)
")</f>
        <v xml:space="preserve">Toàn bộ da chồn sống (có hoặc không có đầu, đuôi hoặc móng vuốt)
</v>
      </c>
    </row>
    <row r="246" spans="1:4" ht="75" x14ac:dyDescent="0.25">
      <c r="A246" s="40"/>
      <c r="B246" s="22" t="s">
        <v>1562</v>
      </c>
      <c r="C246" s="23" t="s">
        <v>1563</v>
      </c>
      <c r="D246" s="24" t="str">
        <f ca="1">IFERROR(__xludf.DUMMYFUNCTION("GOOGLETRANSLATE(C245,""zh"",""vi"")"),"Toàn bộ tấm da cừu non chưa qua xử lý, ví dụ như cừu Astrakhan (bao gồm cừu đuôi béo, cừu Karakul, cừu Ba Tư và các giống cừu tương tự, cừu Ấn Độ, Trung Quốc hoặc Mông Cổ) (da cừu)
")</f>
        <v xml:space="preserve">Toàn bộ tấm da cừu non chưa qua xử lý, ví dụ như cừu Astrakhan (bao gồm cừu đuôi béo, cừu Karakul, cừu Ba Tư và các giống cừu tương tự, cừu Ấn Độ, Trung Quốc hoặc Mông Cổ) (da cừu)
</v>
      </c>
    </row>
    <row r="247" spans="1:4" ht="75" x14ac:dyDescent="0.25">
      <c r="A247" s="40"/>
      <c r="B247" s="22" t="s">
        <v>1564</v>
      </c>
      <c r="C247" s="23" t="s">
        <v>1565</v>
      </c>
      <c r="D247" s="24" t="str">
        <f ca="1">IFERROR(__xludf.DUMMYFUNCTION("GOOGLETRANSLATE(C246,""zh"",""vi"")"),"Toàn bộ da cừu non chưa qua xử lý, ví dụ như cừu Astrakhan (bao gồm cừu đuôi béo, cừu Karakul, cừu Ba Tư và các giống cừu tương tự, cừu Ấn Độ, Trung Quốc hoặc Mông Cổ) (da dê)
")</f>
        <v xml:space="preserve">Toàn bộ da cừu non chưa qua xử lý, ví dụ như cừu Astrakhan (bao gồm cừu đuôi béo, cừu Karakul, cừu Ba Tư và các giống cừu tương tự, cừu Ấn Độ, Trung Quốc hoặc Mông Cổ) (da dê)
</v>
      </c>
    </row>
    <row r="248" spans="1:4" ht="45" x14ac:dyDescent="0.25">
      <c r="A248" s="40"/>
      <c r="B248" s="22" t="s">
        <v>1566</v>
      </c>
      <c r="C248" s="23" t="s">
        <v>1567</v>
      </c>
      <c r="D248" s="24" t="str">
        <f ca="1">IFERROR(__xludf.DUMMYFUNCTION("GOOGLETRANSLATE(C247,""zh"",""vi"")"),"Một bộ da cáo quý hiếm (không phân biệt có đầu, đuôi hay móng vuốt).
")</f>
        <v xml:space="preserve">Một bộ da cáo quý hiếm (không phân biệt có đầu, đuôi hay móng vuốt).
</v>
      </c>
    </row>
    <row r="249" spans="1:4" ht="60" x14ac:dyDescent="0.25">
      <c r="A249" s="40"/>
      <c r="B249" s="22" t="s">
        <v>1568</v>
      </c>
      <c r="C249" s="23" t="s">
        <v>1569</v>
      </c>
      <c r="D249" s="24" t="str">
        <f ca="1">IFERROR(__xludf.DUMMYFUNCTION("GOOGLETRANSLATE(C248,""zh"",""vi"")"),"Các loại da cáo sống nguyên tấm khác (có hoặc không bao gồm đầu, đuôi hoặc chân)
")</f>
        <v xml:space="preserve">Các loại da cáo sống nguyên tấm khác (có hoặc không bao gồm đầu, đuôi hoặc chân)
</v>
      </c>
    </row>
    <row r="250" spans="1:4" ht="30" x14ac:dyDescent="0.25">
      <c r="A250" s="40"/>
      <c r="B250" s="22" t="s">
        <v>1570</v>
      </c>
      <c r="C250" s="23" t="s">
        <v>1571</v>
      </c>
      <c r="D250" s="24" t="str">
        <f ca="1">IFERROR(__xludf.DUMMYFUNCTION("GOOGLETRANSLATE(C249,""zh"",""vi"")"),"Một bộ da thỏ rừng nguyên vẹn, còn sống, thuộc loài đang có nguy cơ tuyệt chủng (bao gồm cả đầu, đuôi và móng vuốt).")</f>
        <v>Một bộ da thỏ rừng nguyên vẹn, còn sống, thuộc loài đang có nguy cơ tuyệt chủng (bao gồm cả đầu, đuôi và móng vuốt).</v>
      </c>
    </row>
    <row r="251" spans="1:4" ht="45" x14ac:dyDescent="0.25">
      <c r="A251" s="40"/>
      <c r="B251" s="22" t="s">
        <v>1572</v>
      </c>
      <c r="C251" s="23" t="s">
        <v>1573</v>
      </c>
      <c r="D251" s="24" t="str">
        <f ca="1">IFERROR(__xludf.DUMMYFUNCTION("GOOGLETRANSLATE(C250,""zh"",""vi"")"),"Toàn bộ da thỏ sống (có hoặc không bao gồm đầu, đuôi hoặc chân)
")</f>
        <v xml:space="preserve">Toàn bộ da thỏ sống (có hoặc không bao gồm đầu, đuôi hoặc chân)
</v>
      </c>
    </row>
    <row r="252" spans="1:4" ht="75" x14ac:dyDescent="0.25">
      <c r="A252" s="40"/>
      <c r="B252" s="22" t="s">
        <v>1574</v>
      </c>
      <c r="C252" s="23" t="s">
        <v>1575</v>
      </c>
      <c r="D252" s="24" t="str">
        <f ca="1">IFERROR(__xludf.DUMMYFUNCTION("GOOGLETRANSLATE(C251,""zh"",""vi"")"),"Toàn bộ da của các loài động vật hoang dã có nguy cơ tuyệt chủng khác (có hoặc không có đầu, đuôi hoặc móng vuốt, bao gồm cả toàn bộ da hải cẩu có nguy cơ tuyệt chủng) (da ngựa vằn)
")</f>
        <v xml:space="preserve">Toàn bộ da của các loài động vật hoang dã có nguy cơ tuyệt chủng khác (có hoặc không có đầu, đuôi hoặc móng vuốt, bao gồm cả toàn bộ da hải cẩu có nguy cơ tuyệt chủng) (da ngựa vằn)
</v>
      </c>
    </row>
    <row r="253" spans="1:4" ht="75" x14ac:dyDescent="0.25">
      <c r="A253" s="40"/>
      <c r="B253" s="22" t="s">
        <v>1576</v>
      </c>
      <c r="C253" s="23" t="s">
        <v>1577</v>
      </c>
      <c r="D253" s="24" t="str">
        <f ca="1">IFERROR(__xludf.DUMMYFUNCTION("GOOGLETRANSLATE(C252,""zh"",""vi"")"),"Toàn bộ da của các loài động vật hoang dã có nguy cơ tuyệt chủng khác (có hoặc không có đầu, đuôi hoặc móng vuốt, bao gồm cả toàn bộ da hải cẩu có nguy cơ tuyệt chủng) (da lừa hoang)
")</f>
        <v xml:space="preserve">Toàn bộ da của các loài động vật hoang dã có nguy cơ tuyệt chủng khác (có hoặc không có đầu, đuôi hoặc móng vuốt, bao gồm cả toàn bộ da hải cẩu có nguy cơ tuyệt chủng) (da lừa hoang)
</v>
      </c>
    </row>
    <row r="254" spans="1:4" ht="75" x14ac:dyDescent="0.25">
      <c r="A254" s="40"/>
      <c r="B254" s="22" t="s">
        <v>1578</v>
      </c>
      <c r="C254" s="23" t="s">
        <v>1579</v>
      </c>
      <c r="D254" s="24" t="str">
        <f ca="1">IFERROR(__xludf.DUMMYFUNCTION("GOOGLETRANSLATE(C253,""zh"",""vi"")"),"Toàn bộ da của các loài động vật hoang dã có nguy cơ tuyệt chủng khác (có hoặc không có đầu, đuôi hoặc móng vuốt, bao gồm cả toàn bộ da hải cẩu có nguy cơ tuyệt chủng) (các loại da động vật móng guốc lẻ khác)
")</f>
        <v xml:space="preserve">Toàn bộ da của các loài động vật hoang dã có nguy cơ tuyệt chủng khác (có hoặc không có đầu, đuôi hoặc móng vuốt, bao gồm cả toàn bộ da hải cẩu có nguy cơ tuyệt chủng) (các loại da động vật móng guốc lẻ khác)
</v>
      </c>
    </row>
    <row r="255" spans="1:4" ht="75" x14ac:dyDescent="0.25">
      <c r="A255" s="40"/>
      <c r="B255" s="22" t="s">
        <v>1580</v>
      </c>
      <c r="C255" s="23" t="s">
        <v>1581</v>
      </c>
      <c r="D255" s="24" t="str">
        <f ca="1">IFERROR(__xludf.DUMMYFUNCTION("GOOGLETRANSLATE(C254,""zh"",""vi"")"),"Toàn bộ da của các loài động vật hoang dã có nguy cơ tuyệt chủng khác (có hoặc không có đầu, đuôi hoặc móng vuốt, bao gồm cả toàn bộ da hải cẩu có nguy cơ tuyệt chủng) (da lợn rừng)
")</f>
        <v xml:space="preserve">Toàn bộ da của các loài động vật hoang dã có nguy cơ tuyệt chủng khác (có hoặc không có đầu, đuôi hoặc móng vuốt, bao gồm cả toàn bộ da hải cẩu có nguy cơ tuyệt chủng) (da lợn rừng)
</v>
      </c>
    </row>
    <row r="256" spans="1:4" ht="75" x14ac:dyDescent="0.25">
      <c r="A256" s="40"/>
      <c r="B256" s="22" t="s">
        <v>1582</v>
      </c>
      <c r="C256" s="23" t="s">
        <v>1583</v>
      </c>
      <c r="D256" s="24" t="str">
        <f ca="1">IFERROR(__xludf.DUMMYFUNCTION("GOOGLETRANSLATE(C255,""zh"",""vi"")"),"Toàn bộ da của các loài động vật hoang dã có nguy cơ tuyệt chủng khác (có hoặc không có đầu, đuôi hoặc móng vuốt, bao gồm cả toàn bộ da hải cẩu có nguy cơ tuyệt chủng) (da cừu hoang)
")</f>
        <v xml:space="preserve">Toàn bộ da của các loài động vật hoang dã có nguy cơ tuyệt chủng khác (có hoặc không có đầu, đuôi hoặc móng vuốt, bao gồm cả toàn bộ da hải cẩu có nguy cơ tuyệt chủng) (da cừu hoang)
</v>
      </c>
    </row>
    <row r="257" spans="1:4" ht="75" x14ac:dyDescent="0.25">
      <c r="A257" s="40"/>
      <c r="B257" s="22" t="s">
        <v>1584</v>
      </c>
      <c r="C257" s="23" t="s">
        <v>1585</v>
      </c>
      <c r="D257" s="24" t="str">
        <f ca="1">IFERROR(__xludf.DUMMYFUNCTION("GOOGLETRANSLATE(C256,""zh"",""vi"")"),"Toàn bộ da của các loài động vật hoang dã có nguy cơ tuyệt chủng khác (có hoặc không có đầu, đuôi hoặc móng vuốt, bao gồm cả toàn bộ da hải cẩu có nguy cơ tuyệt chủng) (da lạc đà hoang dã)
")</f>
        <v xml:space="preserve">Toàn bộ da của các loài động vật hoang dã có nguy cơ tuyệt chủng khác (có hoặc không có đầu, đuôi hoặc móng vuốt, bao gồm cả toàn bộ da hải cẩu có nguy cơ tuyệt chủng) (da lạc đà hoang dã)
</v>
      </c>
    </row>
    <row r="258" spans="1:4" ht="75" x14ac:dyDescent="0.25">
      <c r="A258" s="40"/>
      <c r="B258" s="22" t="s">
        <v>1586</v>
      </c>
      <c r="C258" s="23" t="s">
        <v>1587</v>
      </c>
      <c r="D258" s="24" t="str">
        <f ca="1">IFERROR(__xludf.DUMMYFUNCTION("GOOGLETRANSLATE(C257,""zh"",""vi"")"),"Toàn bộ da của các loài động vật hoang dã có nguy cơ tuyệt chủng khác (có hoặc không có đầu, đuôi hoặc móng vuốt, bao gồm cả toàn bộ da hải cẩu có nguy cơ tuyệt chủng) (da hươu hoang dã)
")</f>
        <v xml:space="preserve">Toàn bộ da của các loài động vật hoang dã có nguy cơ tuyệt chủng khác (có hoặc không có đầu, đuôi hoặc móng vuốt, bao gồm cả toàn bộ da hải cẩu có nguy cơ tuyệt chủng) (da hươu hoang dã)
</v>
      </c>
    </row>
    <row r="259" spans="1:4" ht="75" x14ac:dyDescent="0.25">
      <c r="A259" s="40"/>
      <c r="B259" s="22" t="s">
        <v>1588</v>
      </c>
      <c r="C259" s="23" t="s">
        <v>1589</v>
      </c>
      <c r="D259" s="24" t="str">
        <f ca="1">IFERROR(__xludf.DUMMYFUNCTION("GOOGLETRANSLATE(C258,""zh"",""vi"")"),"Toàn bộ da của các loài động vật hoang dã có nguy cơ tuyệt chủng khác (có hoặc không có đầu, đuôi hoặc móng vuốt, bao gồm cả toàn bộ da hải cẩu có nguy cơ tuyệt chủng) (da của các loài động vật móng guốc chẵn ngón hoang dã khác)
")</f>
        <v xml:space="preserve">Toàn bộ da của các loài động vật hoang dã có nguy cơ tuyệt chủng khác (có hoặc không có đầu, đuôi hoặc móng vuốt, bao gồm cả toàn bộ da hải cẩu có nguy cơ tuyệt chủng) (da của các loài động vật móng guốc chẵn ngón hoang dã khác)
</v>
      </c>
    </row>
    <row r="260" spans="1:4" ht="75" x14ac:dyDescent="0.25">
      <c r="A260" s="40"/>
      <c r="B260" s="22" t="s">
        <v>1590</v>
      </c>
      <c r="C260" s="23" t="s">
        <v>1591</v>
      </c>
      <c r="D260" s="24" t="str">
        <f ca="1">IFERROR(__xludf.DUMMYFUNCTION("GOOGLETRANSLATE(C259,""zh"",""vi"")"),"Toàn bộ da của các loài động vật hoang dã có nguy cơ tuyệt chủng khác (có hoặc không có đầu, đuôi hoặc móng vuốt, bao gồm cả toàn bộ da hải cẩu có nguy cơ tuyệt chủng) (da các loài chim khác)
")</f>
        <v xml:space="preserve">Toàn bộ da của các loài động vật hoang dã có nguy cơ tuyệt chủng khác (có hoặc không có đầu, đuôi hoặc móng vuốt, bao gồm cả toàn bộ da hải cẩu có nguy cơ tuyệt chủng) (da các loài chim khác)
</v>
      </c>
    </row>
    <row r="261" spans="1:4" ht="75" x14ac:dyDescent="0.25">
      <c r="A261" s="40"/>
      <c r="B261" s="22" t="s">
        <v>1592</v>
      </c>
      <c r="C261" s="23" t="s">
        <v>1593</v>
      </c>
      <c r="D261" s="24" t="str">
        <f ca="1">IFERROR(__xludf.DUMMYFUNCTION("GOOGLETRANSLATE(C260,""zh"",""vi"")"),"Toàn bộ da của các loài động vật hoang dã có nguy cơ tuyệt chủng khác (có hoặc không có đầu, đuôi hoặc móng vuốt, bao gồm cả toàn bộ da hải cẩu có nguy cơ tuyệt chủng) (da voi)
")</f>
        <v xml:space="preserve">Toàn bộ da của các loài động vật hoang dã có nguy cơ tuyệt chủng khác (có hoặc không có đầu, đuôi hoặc móng vuốt, bao gồm cả toàn bộ da hải cẩu có nguy cơ tuyệt chủng) (da voi)
</v>
      </c>
    </row>
    <row r="262" spans="1:4" ht="75" x14ac:dyDescent="0.25">
      <c r="A262" s="40"/>
      <c r="B262" s="22" t="s">
        <v>1594</v>
      </c>
      <c r="C262" s="23" t="s">
        <v>1595</v>
      </c>
      <c r="D262" s="24" t="str">
        <f ca="1">IFERROR(__xludf.DUMMYFUNCTION("GOOGLETRANSLATE(C261,""zh"",""vi"")"),"Toàn bộ da của các loài động vật hoang dã có nguy cơ tuyệt chủng khác (có hoặc không có đầu, đuôi hoặc móng vuốt, bao gồm cả toàn bộ da hải cẩu có nguy cơ tuyệt chủng) (da kangaroo)
")</f>
        <v xml:space="preserve">Toàn bộ da của các loài động vật hoang dã có nguy cơ tuyệt chủng khác (có hoặc không có đầu, đuôi hoặc móng vuốt, bao gồm cả toàn bộ da hải cẩu có nguy cơ tuyệt chủng) (da kangaroo)
</v>
      </c>
    </row>
    <row r="263" spans="1:4" ht="75" x14ac:dyDescent="0.25">
      <c r="A263" s="40"/>
      <c r="B263" s="22" t="s">
        <v>1596</v>
      </c>
      <c r="C263" s="23" t="s">
        <v>1597</v>
      </c>
      <c r="D263" s="24" t="str">
        <f ca="1">IFERROR(__xludf.DUMMYFUNCTION("GOOGLETRANSLATE(C262,""zh"",""vi"")"),"Toàn bộ da của các loài động vật hoang dã có nguy cơ tuyệt chủng khác (có hoặc không có đầu, đuôi hoặc móng vuốt, bao gồm cả toàn bộ da hải cẩu có nguy cơ tuyệt chủng) (da hải cẩu)
")</f>
        <v xml:space="preserve">Toàn bộ da của các loài động vật hoang dã có nguy cơ tuyệt chủng khác (có hoặc không có đầu, đuôi hoặc móng vuốt, bao gồm cả toàn bộ da hải cẩu có nguy cơ tuyệt chủng) (da hải cẩu)
</v>
      </c>
    </row>
    <row r="264" spans="1:4" ht="75" x14ac:dyDescent="0.25">
      <c r="A264" s="40"/>
      <c r="B264" s="22" t="s">
        <v>1598</v>
      </c>
      <c r="C264" s="23" t="s">
        <v>1599</v>
      </c>
      <c r="D264" s="24" t="str">
        <f ca="1">IFERROR(__xludf.DUMMYFUNCTION("GOOGLETRANSLATE(C263,""zh"",""vi"")"),"Toàn bộ da của các loài động vật hoang dã có nguy cơ tuyệt chủng khác (có hoặc không có đầu, đuôi hoặc móng vuốt, bao gồm cả toàn bộ da hải cẩu có nguy cơ tuyệt chủng) (da cá sấu)
")</f>
        <v xml:space="preserve">Toàn bộ da của các loài động vật hoang dã có nguy cơ tuyệt chủng khác (có hoặc không có đầu, đuôi hoặc móng vuốt, bao gồm cả toàn bộ da hải cẩu có nguy cơ tuyệt chủng) (da cá sấu)
</v>
      </c>
    </row>
    <row r="265" spans="1:4" ht="75" x14ac:dyDescent="0.25">
      <c r="A265" s="40"/>
      <c r="B265" s="22" t="s">
        <v>1600</v>
      </c>
      <c r="C265" s="23" t="s">
        <v>1601</v>
      </c>
      <c r="D265" s="24" t="str">
        <f ca="1">IFERROR(__xludf.DUMMYFUNCTION("GOOGLETRANSLATE(C264,""zh"",""vi"")"),"Toàn bộ da của các loài động vật hoang dã có nguy cơ tuyệt chủng khác (có hoặc không có đầu, đuôi hoặc móng vuốt, bao gồm cả toàn bộ da hải cẩu có nguy cơ tuyệt chủng) (da thằn lằn)
")</f>
        <v xml:space="preserve">Toàn bộ da của các loài động vật hoang dã có nguy cơ tuyệt chủng khác (có hoặc không có đầu, đuôi hoặc móng vuốt, bao gồm cả toàn bộ da hải cẩu có nguy cơ tuyệt chủng) (da thằn lằn)
</v>
      </c>
    </row>
    <row r="266" spans="1:4" ht="75" x14ac:dyDescent="0.25">
      <c r="A266" s="40"/>
      <c r="B266" s="22" t="s">
        <v>1602</v>
      </c>
      <c r="C266" s="23" t="s">
        <v>1603</v>
      </c>
      <c r="D266" s="24" t="str">
        <f ca="1">IFERROR(__xludf.DUMMYFUNCTION("GOOGLETRANSLATE(C265,""zh"",""vi"")"),"Toàn bộ da của các loài động vật hoang dã có nguy cơ tuyệt chủng khác (có hoặc không có đầu, đuôi hoặc móng vuốt, bao gồm cả toàn bộ da hải cẩu có nguy cơ tuyệt chủng) (da rắn)
")</f>
        <v xml:space="preserve">Toàn bộ da của các loài động vật hoang dã có nguy cơ tuyệt chủng khác (có hoặc không có đầu, đuôi hoặc móng vuốt, bao gồm cả toàn bộ da hải cẩu có nguy cơ tuyệt chủng) (da rắn)
</v>
      </c>
    </row>
    <row r="267" spans="1:4" ht="75" x14ac:dyDescent="0.25">
      <c r="A267" s="40"/>
      <c r="B267" s="22" t="s">
        <v>1604</v>
      </c>
      <c r="C267" s="23" t="s">
        <v>1605</v>
      </c>
      <c r="D267" s="24" t="str">
        <f ca="1">IFERROR(__xludf.DUMMYFUNCTION("GOOGLETRANSLATE(C266,""zh"",""vi"")"),"Toàn bộ da của các loài động vật hoang dã có nguy cơ tuyệt chủng khác (có hoặc không có đầu, đuôi hoặc móng vuốt, bao gồm cả toàn bộ da hải cẩu có nguy cơ tuyệt chủng) (da trăn)
")</f>
        <v xml:space="preserve">Toàn bộ da của các loài động vật hoang dã có nguy cơ tuyệt chủng khác (có hoặc không có đầu, đuôi hoặc móng vuốt, bao gồm cả toàn bộ da hải cẩu có nguy cơ tuyệt chủng) (da trăn)
</v>
      </c>
    </row>
    <row r="268" spans="1:4" ht="75" x14ac:dyDescent="0.25">
      <c r="A268" s="40"/>
      <c r="B268" s="22" t="s">
        <v>1606</v>
      </c>
      <c r="C268" s="23" t="s">
        <v>1607</v>
      </c>
      <c r="D268" s="24" t="str">
        <f ca="1">IFERROR(__xludf.DUMMYFUNCTION("GOOGLETRANSLATE(C267,""zh"",""vi"")"),"Toàn bộ da của các loài động vật hoang dã có nguy cơ tuyệt chủng khác (có hoặc không có đầu, đuôi hoặc móng vuốt, bao gồm cả toàn bộ da hải cẩu có nguy cơ tuyệt chủng) (các loại da động vật khác không được liệt kê)
")</f>
        <v xml:space="preserve">Toàn bộ da của các loài động vật hoang dã có nguy cơ tuyệt chủng khác (có hoặc không có đầu, đuôi hoặc móng vuốt, bao gồm cả toàn bộ da hải cẩu có nguy cơ tuyệt chủng) (các loại da động vật khác không được liệt kê)
</v>
      </c>
    </row>
    <row r="269" spans="1:4" ht="75" x14ac:dyDescent="0.25">
      <c r="A269" s="40"/>
      <c r="B269" s="22" t="s">
        <v>1608</v>
      </c>
      <c r="C269" s="23" t="s">
        <v>1609</v>
      </c>
      <c r="D269" s="24" t="str">
        <f ca="1">IFERROR(__xludf.DUMMYFUNCTION("GOOGLETRANSLATE(C268,""zh"",""vi"")"),"Toàn bộ da của các loài động vật hoang dã có nguy cơ tuyệt chủng khác (có hoặc không có đầu, đuôi hoặc móng vuốt, bao gồm cả toàn bộ da hải cẩu có nguy cơ tuyệt chủng) (Da chồn)
")</f>
        <v xml:space="preserve">Toàn bộ da của các loài động vật hoang dã có nguy cơ tuyệt chủng khác (có hoặc không có đầu, đuôi hoặc móng vuốt, bao gồm cả toàn bộ da hải cẩu có nguy cơ tuyệt chủng) (Da chồn)
</v>
      </c>
    </row>
    <row r="270" spans="1:4" ht="75" x14ac:dyDescent="0.25">
      <c r="A270" s="40"/>
      <c r="B270" s="22" t="s">
        <v>1610</v>
      </c>
      <c r="C270" s="23" t="s">
        <v>1611</v>
      </c>
      <c r="D270" s="24" t="str">
        <f ca="1">IFERROR(__xludf.DUMMYFUNCTION("GOOGLETRANSLATE(C269,""zh"",""vi"")"),"Toàn bộ da của các loài động vật hoang dã có nguy cơ tuyệt chủng khác (có hoặc không có đầu, đuôi hoặc móng vuốt, bao gồm cả toàn bộ da hải cẩu có nguy cơ tuyệt chủng) (da chồn hôi)
")</f>
        <v xml:space="preserve">Toàn bộ da của các loài động vật hoang dã có nguy cơ tuyệt chủng khác (có hoặc không có đầu, đuôi hoặc móng vuốt, bao gồm cả toàn bộ da hải cẩu có nguy cơ tuyệt chủng) (da chồn hôi)
</v>
      </c>
    </row>
    <row r="271" spans="1:4" ht="75" x14ac:dyDescent="0.25">
      <c r="A271" s="40"/>
      <c r="B271" s="22" t="s">
        <v>1612</v>
      </c>
      <c r="C271" s="23" t="s">
        <v>1613</v>
      </c>
      <c r="D271" s="24" t="str">
        <f ca="1">IFERROR(__xludf.DUMMYFUNCTION("GOOGLETRANSLATE(C270,""zh"",""vi"")"),"Toàn bộ da của các loài động vật hoang dã có nguy cơ tuyệt chủng khác (có hoặc không có đầu, đuôi hoặc móng vuốt, bao gồm cả toàn bộ da hải cẩu có nguy cơ tuyệt chủng) (da mèo rừng)
")</f>
        <v xml:space="preserve">Toàn bộ da của các loài động vật hoang dã có nguy cơ tuyệt chủng khác (có hoặc không có đầu, đuôi hoặc móng vuốt, bao gồm cả toàn bộ da hải cẩu có nguy cơ tuyệt chủng) (da mèo rừng)
</v>
      </c>
    </row>
    <row r="272" spans="1:4" ht="75" x14ac:dyDescent="0.25">
      <c r="A272" s="40"/>
      <c r="B272" s="22" t="s">
        <v>1614</v>
      </c>
      <c r="C272" s="23" t="s">
        <v>1615</v>
      </c>
      <c r="D272" s="24" t="str">
        <f ca="1">IFERROR(__xludf.DUMMYFUNCTION("GOOGLETRANSLATE(C271,""zh"",""vi"")"),"Toàn bộ da của các loài động vật hoang dã có nguy cơ tuyệt chủng khác (có hoặc không có đầu, đuôi hoặc móng vuốt, bao gồm cả toàn bộ da hải cẩu có nguy cơ tuyệt chủng) (da thú có túi)
")</f>
        <v xml:space="preserve">Toàn bộ da của các loài động vật hoang dã có nguy cơ tuyệt chủng khác (có hoặc không có đầu, đuôi hoặc móng vuốt, bao gồm cả toàn bộ da hải cẩu có nguy cơ tuyệt chủng) (da thú có túi)
</v>
      </c>
    </row>
    <row r="273" spans="1:4" ht="75" x14ac:dyDescent="0.25">
      <c r="A273" s="40"/>
      <c r="B273" s="22" t="s">
        <v>1616</v>
      </c>
      <c r="C273" s="23" t="s">
        <v>1617</v>
      </c>
      <c r="D273" s="24" t="str">
        <f ca="1">IFERROR(__xludf.DUMMYFUNCTION("GOOGLETRANSLATE(C272,""zh"",""vi"")"),"Toàn bộ da của các loài động vật hoang dã có nguy cơ tuyệt chủng khác (có hoặc không có đầu, đuôi hoặc móng vuốt, bao gồm cả toàn bộ da hải cẩu có nguy cơ tuyệt chủng) (da hải ly)
")</f>
        <v xml:space="preserve">Toàn bộ da của các loài động vật hoang dã có nguy cơ tuyệt chủng khác (có hoặc không có đầu, đuôi hoặc móng vuốt, bao gồm cả toàn bộ da hải cẩu có nguy cơ tuyệt chủng) (da hải ly)
</v>
      </c>
    </row>
    <row r="274" spans="1:4" ht="75" x14ac:dyDescent="0.25">
      <c r="A274" s="40"/>
      <c r="B274" s="22" t="s">
        <v>1618</v>
      </c>
      <c r="C274" s="23" t="s">
        <v>1619</v>
      </c>
      <c r="D274" s="24" t="str">
        <f ca="1">IFERROR(__xludf.DUMMYFUNCTION("GOOGLETRANSLATE(C273,""zh"",""vi"")"),"Toàn bộ da của các loài động vật hoang dã có nguy cơ tuyệt chủng khác (có hoặc không có đầu, đuôi hoặc móng vuốt, bao gồm cả toàn bộ da hải cẩu có nguy cơ tuyệt chủng) (da chuột chũi)
")</f>
        <v xml:space="preserve">Toàn bộ da của các loài động vật hoang dã có nguy cơ tuyệt chủng khác (có hoặc không có đầu, đuôi hoặc móng vuốt, bao gồm cả toàn bộ da hải cẩu có nguy cơ tuyệt chủng) (da chuột chũi)
</v>
      </c>
    </row>
    <row r="275" spans="1:4" ht="75" x14ac:dyDescent="0.25">
      <c r="A275" s="40"/>
      <c r="B275" s="22" t="s">
        <v>1620</v>
      </c>
      <c r="C275" s="23" t="s">
        <v>1621</v>
      </c>
      <c r="D275" s="24" t="str">
        <f ca="1">IFERROR(__xludf.DUMMYFUNCTION("GOOGLETRANSLATE(C274,""zh"",""vi"")"),"Toàn bộ da của các loài động vật hoang dã có nguy cơ tuyệt chủng khác (có hoặc không có đầu, đuôi hoặc móng vuốt, bao gồm cả toàn bộ da hải cẩu có nguy cơ tuyệt chủng) (da chó gấu trúc)
")</f>
        <v xml:space="preserve">Toàn bộ da của các loài động vật hoang dã có nguy cơ tuyệt chủng khác (có hoặc không có đầu, đuôi hoặc móng vuốt, bao gồm cả toàn bộ da hải cẩu có nguy cơ tuyệt chủng) (da chó gấu trúc)
</v>
      </c>
    </row>
    <row r="276" spans="1:4" ht="75" x14ac:dyDescent="0.25">
      <c r="A276" s="40"/>
      <c r="B276" s="22" t="s">
        <v>1622</v>
      </c>
      <c r="C276" s="23" t="s">
        <v>1623</v>
      </c>
      <c r="D276" s="24" t="str">
        <f ca="1">IFERROR(__xludf.DUMMYFUNCTION("GOOGLETRANSLATE(C275,""zh"",""vi"")"),"Toàn bộ da của các loài động vật hoang dã có nguy cơ tuyệt chủng khác (có hoặc không có đầu, đuôi hoặc móng vuốt, bao gồm cả toàn bộ da hải cẩu có nguy cơ tuyệt chủng) (da gấu trúc)
")</f>
        <v xml:space="preserve">Toàn bộ da của các loài động vật hoang dã có nguy cơ tuyệt chủng khác (có hoặc không có đầu, đuôi hoặc móng vuốt, bao gồm cả toàn bộ da hải cẩu có nguy cơ tuyệt chủng) (da gấu trúc)
</v>
      </c>
    </row>
    <row r="277" spans="1:4" ht="75" x14ac:dyDescent="0.25">
      <c r="A277" s="40"/>
      <c r="B277" s="22" t="s">
        <v>1624</v>
      </c>
      <c r="C277" s="23" t="s">
        <v>1625</v>
      </c>
      <c r="D277" s="24" t="str">
        <f ca="1">IFERROR(__xludf.DUMMYFUNCTION("GOOGLETRANSLATE(C276,""zh"",""vi"")"),"Toàn bộ da của các loài động vật hoang dã có nguy cơ tuyệt chủng khác (có hoặc không có đầu, đuôi hoặc móng vuốt, bao gồm cả toàn bộ da hải cẩu có nguy cơ tuyệt chủng) (da sóc xám)
")</f>
        <v xml:space="preserve">Toàn bộ da của các loài động vật hoang dã có nguy cơ tuyệt chủng khác (có hoặc không có đầu, đuôi hoặc móng vuốt, bao gồm cả toàn bộ da hải cẩu có nguy cơ tuyệt chủng) (da sóc xám)
</v>
      </c>
    </row>
    <row r="278" spans="1:4" ht="75" x14ac:dyDescent="0.25">
      <c r="A278" s="40"/>
      <c r="B278" s="22" t="s">
        <v>1626</v>
      </c>
      <c r="C278" s="23" t="s">
        <v>1627</v>
      </c>
      <c r="D278" s="24" t="str">
        <f ca="1">IFERROR(__xludf.DUMMYFUNCTION("GOOGLETRANSLATE(C277,""zh"",""vi"")"),"Toàn bộ da của các loài động vật hoang dã có nguy cơ tuyệt chủng khác (có hoặc không có đầu, đuôi hoặc móng vuốt, bao gồm cả toàn bộ da hải cẩu có nguy cơ tuyệt chủng) (da sói)
")</f>
        <v xml:space="preserve">Toàn bộ da của các loài động vật hoang dã có nguy cơ tuyệt chủng khác (có hoặc không có đầu, đuôi hoặc móng vuốt, bao gồm cả toàn bộ da hải cẩu có nguy cơ tuyệt chủng) (da sói)
</v>
      </c>
    </row>
    <row r="279" spans="1:4" ht="75" x14ac:dyDescent="0.25">
      <c r="A279" s="40"/>
      <c r="B279" s="22" t="s">
        <v>1628</v>
      </c>
      <c r="C279" s="23" t="s">
        <v>1629</v>
      </c>
      <c r="D279" s="24" t="str">
        <f ca="1">IFERROR(__xludf.DUMMYFUNCTION("GOOGLETRANSLATE(C278,""zh"",""vi"")"),"Toàn bộ da của các loài động vật hoang dã có nguy cơ tuyệt chủng khác (có hoặc không có đầu, đuôi hoặc móng vuốt, bao gồm cả toàn bộ da hải cẩu có nguy cơ tuyệt chủng) (da linh miêu)
")</f>
        <v xml:space="preserve">Toàn bộ da của các loài động vật hoang dã có nguy cơ tuyệt chủng khác (có hoặc không có đầu, đuôi hoặc móng vuốt, bao gồm cả toàn bộ da hải cẩu có nguy cơ tuyệt chủng) (da linh miêu)
</v>
      </c>
    </row>
    <row r="280" spans="1:4" ht="75" x14ac:dyDescent="0.25">
      <c r="A280" s="40"/>
      <c r="B280" s="22" t="s">
        <v>1630</v>
      </c>
      <c r="C280" s="23" t="s">
        <v>1631</v>
      </c>
      <c r="D280" s="24" t="str">
        <f ca="1">IFERROR(__xludf.DUMMYFUNCTION("GOOGLETRANSLATE(C279,""zh"",""vi"")"),"Toàn bộ da của các loài động vật hoang dã có nguy cơ tuyệt chủng khác (có hoặc không có đầu, đuôi hoặc móng vuốt, bao gồm cả toàn bộ da hải cẩu có nguy cơ tuyệt chủng) (da chồn xạ hương)
")</f>
        <v xml:space="preserve">Toàn bộ da của các loài động vật hoang dã có nguy cơ tuyệt chủng khác (có hoặc không có đầu, đuôi hoặc móng vuốt, bao gồm cả toàn bộ da hải cẩu có nguy cơ tuyệt chủng) (da chồn xạ hương)
</v>
      </c>
    </row>
    <row r="281" spans="1:4" ht="75" x14ac:dyDescent="0.25">
      <c r="A281" s="40"/>
      <c r="B281" s="22" t="s">
        <v>1632</v>
      </c>
      <c r="C281" s="23" t="s">
        <v>1633</v>
      </c>
      <c r="D281" s="24" t="str">
        <f ca="1">IFERROR(__xludf.DUMMYFUNCTION("GOOGLETRANSLATE(C280,""zh"",""vi"")"),"Toàn bộ da của các loài động vật hoang dã có nguy cơ tuyệt chủng khác (có hoặc không có đầu, đuôi hoặc móng vuốt, bao gồm cả toàn bộ da hải cẩu có nguy cơ tuyệt chủng) (da rái cá)
")</f>
        <v xml:space="preserve">Toàn bộ da của các loài động vật hoang dã có nguy cơ tuyệt chủng khác (có hoặc không có đầu, đuôi hoặc móng vuốt, bao gồm cả toàn bộ da hải cẩu có nguy cơ tuyệt chủng) (da rái cá)
</v>
      </c>
    </row>
    <row r="282" spans="1:4" ht="75" x14ac:dyDescent="0.25">
      <c r="A282" s="40"/>
      <c r="B282" s="22" t="s">
        <v>1634</v>
      </c>
      <c r="C282" s="23" t="s">
        <v>1635</v>
      </c>
      <c r="D282" s="24" t="str">
        <f ca="1">IFERROR(__xludf.DUMMYFUNCTION("GOOGLETRANSLATE(C281,""zh"",""vi"")"),"Toàn bộ da của các loài động vật hoang dã có nguy cơ tuyệt chủng khác (có hoặc không có đầu, đuôi hoặc móng vuốt, bao gồm cả toàn bộ da hải cẩu có nguy cơ tuyệt chủng) (da sóc)
")</f>
        <v xml:space="preserve">Toàn bộ da của các loài động vật hoang dã có nguy cơ tuyệt chủng khác (có hoặc không có đầu, đuôi hoặc móng vuốt, bao gồm cả toàn bộ da hải cẩu có nguy cơ tuyệt chủng) (da sóc)
</v>
      </c>
    </row>
    <row r="283" spans="1:4" ht="60" x14ac:dyDescent="0.25">
      <c r="A283" s="40"/>
      <c r="B283" s="22" t="s">
        <v>1636</v>
      </c>
      <c r="C283" s="23" t="s">
        <v>1637</v>
      </c>
      <c r="D283" s="24" t="str">
        <f ca="1">IFERROR(__xludf.DUMMYFUNCTION("GOOGLETRANSLATE(C282,""zh"",""vi"")"),"Các loại da sống nguyên tấm khác (có hoặc không có đầu, đuôi hoặc chân, bao gồm cả da hải cẩu sống nguyên tấm) (da lừa)
")</f>
        <v xml:space="preserve">Các loại da sống nguyên tấm khác (có hoặc không có đầu, đuôi hoặc chân, bao gồm cả da hải cẩu sống nguyên tấm) (da lừa)
</v>
      </c>
    </row>
    <row r="284" spans="1:4" ht="60" x14ac:dyDescent="0.25">
      <c r="A284" s="40"/>
      <c r="B284" s="22" t="s">
        <v>1638</v>
      </c>
      <c r="C284" s="23" t="s">
        <v>1639</v>
      </c>
      <c r="D284" s="24" t="str">
        <f ca="1">IFERROR(__xludf.DUMMYFUNCTION("GOOGLETRANSLATE(C283,""zh"",""vi"")"),"Các loại da sống nguyên tấm khác (có hoặc không có đầu, đuôi hoặc chân, bao gồm cả da hải cẩu sống nguyên tấm) (da la)
")</f>
        <v xml:space="preserve">Các loại da sống nguyên tấm khác (có hoặc không có đầu, đuôi hoặc chân, bao gồm cả da hải cẩu sống nguyên tấm) (da la)
</v>
      </c>
    </row>
    <row r="285" spans="1:4" ht="75" x14ac:dyDescent="0.25">
      <c r="A285" s="40"/>
      <c r="B285" s="22" t="s">
        <v>1640</v>
      </c>
      <c r="C285" s="23" t="s">
        <v>1641</v>
      </c>
      <c r="D285" s="24" t="str">
        <f ca="1">IFERROR(__xludf.DUMMYFUNCTION("GOOGLETRANSLATE(C284,""zh"",""vi"")"),"Da thú nguyên tấm (có hoặc không có đầu, đuôi, móng vuốt, bao gồm cả da hải cẩu nguyên tấm) (da các loài động vật móng guốc lẻ ngón khác được nuôi trong trang trại)
")</f>
        <v xml:space="preserve">Da thú nguyên tấm (có hoặc không có đầu, đuôi, móng vuốt, bao gồm cả da hải cẩu nguyên tấm) (da các loài động vật móng guốc lẻ ngón khác được nuôi trong trang trại)
</v>
      </c>
    </row>
    <row r="286" spans="1:4" ht="60" x14ac:dyDescent="0.25">
      <c r="A286" s="40"/>
      <c r="B286" s="22" t="s">
        <v>1642</v>
      </c>
      <c r="C286" s="23" t="s">
        <v>1643</v>
      </c>
      <c r="D286" s="24" t="str">
        <f ca="1">IFERROR(__xludf.DUMMYFUNCTION("GOOGLETRANSLATE(C285,""zh"",""vi"")"),"Các loại da sống nguyên tấm khác (có hoặc không có đầu, đuôi hoặc chân, bao gồm cả da hải cẩu sống nguyên tấm) (da lợn)
")</f>
        <v xml:space="preserve">Các loại da sống nguyên tấm khác (có hoặc không có đầu, đuôi hoặc chân, bao gồm cả da hải cẩu sống nguyên tấm) (da lợn)
</v>
      </c>
    </row>
    <row r="287" spans="1:4" ht="60" x14ac:dyDescent="0.25">
      <c r="A287" s="40"/>
      <c r="B287" s="22" t="s">
        <v>1644</v>
      </c>
      <c r="C287" s="23" t="s">
        <v>1645</v>
      </c>
      <c r="D287" s="24" t="str">
        <f ca="1">IFERROR(__xludf.DUMMYFUNCTION("GOOGLETRANSLATE(C286,""zh"",""vi"")"),"Các loại da sống nguyên tấm khác (có hoặc không có đầu, đuôi hoặc chân, bao gồm cả da hải cẩu sống nguyên tấm) (da cừu)
")</f>
        <v xml:space="preserve">Các loại da sống nguyên tấm khác (có hoặc không có đầu, đuôi hoặc chân, bao gồm cả da hải cẩu sống nguyên tấm) (da cừu)
</v>
      </c>
    </row>
    <row r="288" spans="1:4" ht="60" x14ac:dyDescent="0.25">
      <c r="A288" s="40"/>
      <c r="B288" s="22" t="s">
        <v>1646</v>
      </c>
      <c r="C288" s="23" t="s">
        <v>1647</v>
      </c>
      <c r="D288" s="24" t="str">
        <f ca="1">IFERROR(__xludf.DUMMYFUNCTION("GOOGLETRANSLATE(C287,""zh"",""vi"")"),"Các loại da sống nguyên tấm khác (có hoặc không có đầu, đuôi hoặc chân, bao gồm cả da hải cẩu sống nguyên tấm) (da dê)
")</f>
        <v xml:space="preserve">Các loại da sống nguyên tấm khác (có hoặc không có đầu, đuôi hoặc chân, bao gồm cả da hải cẩu sống nguyên tấm) (da dê)
</v>
      </c>
    </row>
    <row r="289" spans="1:4" ht="60" x14ac:dyDescent="0.25">
      <c r="A289" s="40"/>
      <c r="B289" s="22" t="s">
        <v>1648</v>
      </c>
      <c r="C289" s="23" t="s">
        <v>1649</v>
      </c>
      <c r="D289" s="24" t="str">
        <f ca="1">IFERROR(__xludf.DUMMYFUNCTION("GOOGLETRANSLATE(C288,""zh"",""vi"")"),"Các loại da sống nguyên tấm khác (có hoặc không có đầu, đuôi hoặc chân, bao gồm cả da hải cẩu sống nguyên tấm) (da lạc đà)
")</f>
        <v xml:space="preserve">Các loại da sống nguyên tấm khác (có hoặc không có đầu, đuôi hoặc chân, bao gồm cả da hải cẩu sống nguyên tấm) (da lạc đà)
</v>
      </c>
    </row>
    <row r="290" spans="1:4" ht="60" x14ac:dyDescent="0.25">
      <c r="A290" s="40"/>
      <c r="B290" s="22" t="s">
        <v>1650</v>
      </c>
      <c r="C290" s="23" t="s">
        <v>1651</v>
      </c>
      <c r="D290" s="24" t="str">
        <f ca="1">IFERROR(__xludf.DUMMYFUNCTION("GOOGLETRANSLATE(C289,""zh"",""vi"")"),"Các loại da sống nguyên tấm khác (có hoặc không có đầu, đuôi hoặc chân, bao gồm cả da hải cẩu sống nguyên tấm) (da hươu)
")</f>
        <v xml:space="preserve">Các loại da sống nguyên tấm khác (có hoặc không có đầu, đuôi hoặc chân, bao gồm cả da hải cẩu sống nguyên tấm) (da hươu)
</v>
      </c>
    </row>
    <row r="291" spans="1:4" ht="75" x14ac:dyDescent="0.25">
      <c r="A291" s="40"/>
      <c r="B291" s="22" t="s">
        <v>1652</v>
      </c>
      <c r="C291" s="23" t="s">
        <v>1653</v>
      </c>
      <c r="D291" s="24" t="str">
        <f ca="1">IFERROR(__xludf.DUMMYFUNCTION("GOOGLETRANSLATE(C290,""zh"",""vi"")"),"Toàn bộ da thú chưa qua xử lý (có hoặc không có đầu, đuôi hoặc móng vuốt, bao gồm cả toàn bộ da hải cẩu chưa qua xử lý) (các loại da thú khác thuộc bộ móng chẵn đã được thuần hóa)
")</f>
        <v xml:space="preserve">Toàn bộ da thú chưa qua xử lý (có hoặc không có đầu, đuôi hoặc móng vuốt, bao gồm cả toàn bộ da hải cẩu chưa qua xử lý) (các loại da thú khác thuộc bộ móng chẵn đã được thuần hóa)
</v>
      </c>
    </row>
    <row r="292" spans="1:4" ht="60" x14ac:dyDescent="0.25">
      <c r="A292" s="40"/>
      <c r="B292" s="22" t="s">
        <v>1654</v>
      </c>
      <c r="C292" s="23" t="s">
        <v>1655</v>
      </c>
      <c r="D292" s="24" t="str">
        <f ca="1">IFERROR(__xludf.DUMMYFUNCTION("GOOGLETRANSLATE(C291,""zh"",""vi"")"),"Toàn bộ da sống (có hoặc không có đầu, đuôi, chân, bao gồm cả da hải cẩu sống nguyên tấm) (da gà, da vịt và da ngỗng)
")</f>
        <v xml:space="preserve">Toàn bộ da sống (có hoặc không có đầu, đuôi, chân, bao gồm cả da hải cẩu sống nguyên tấm) (da gà, da vịt và da ngỗng)
</v>
      </c>
    </row>
    <row r="293" spans="1:4" ht="60" x14ac:dyDescent="0.25">
      <c r="A293" s="40"/>
      <c r="B293" s="22" t="s">
        <v>1656</v>
      </c>
      <c r="C293" s="23" t="s">
        <v>1657</v>
      </c>
      <c r="D293" s="24" t="str">
        <f ca="1">IFERROR(__xludf.DUMMYFUNCTION("GOOGLETRANSLATE(C292,""zh"",""vi"")"),"Các loại da sống nguyên tấm khác (có hoặc không có đầu, đuôi hoặc chân, bao gồm cả da hải cẩu sống nguyên tấm) (da thỏ)
")</f>
        <v xml:space="preserve">Các loại da sống nguyên tấm khác (có hoặc không có đầu, đuôi hoặc chân, bao gồm cả da hải cẩu sống nguyên tấm) (da thỏ)
</v>
      </c>
    </row>
    <row r="294" spans="1:4" ht="75" x14ac:dyDescent="0.25">
      <c r="A294" s="40"/>
      <c r="B294" s="22" t="s">
        <v>1658</v>
      </c>
      <c r="C294" s="23" t="s">
        <v>1659</v>
      </c>
      <c r="D294" s="24" t="str">
        <f ca="1">IFERROR(__xludf.DUMMYFUNCTION("GOOGLETRANSLATE(C293,""zh"",""vi"")"),"Các loại da sống nguyên tấm khác (có hoặc không có đầu, đuôi hoặc móng vuốt, bao gồm cả da hải cẩu sống nguyên tấm) (các loại da động vật khác không được liệt kê)
")</f>
        <v xml:space="preserve">Các loại da sống nguyên tấm khác (có hoặc không có đầu, đuôi hoặc móng vuốt, bao gồm cả da hải cẩu sống nguyên tấm) (các loại da động vật khác không được liệt kê)
</v>
      </c>
    </row>
    <row r="295" spans="1:4" ht="60" x14ac:dyDescent="0.25">
      <c r="A295" s="40"/>
      <c r="B295" s="22" t="s">
        <v>1660</v>
      </c>
      <c r="C295" s="23" t="s">
        <v>1661</v>
      </c>
      <c r="D295" s="24" t="str">
        <f ca="1">IFERROR(__xludf.DUMMYFUNCTION("GOOGLETRANSLATE(C294,""zh"",""vi"")"),"Các loại da sống nguyên tấm khác (có hoặc không có đầu, đuôi hoặc chân, bao gồm cả da hải cẩu sống nguyên tấm) (Da chồn)
")</f>
        <v xml:space="preserve">Các loại da sống nguyên tấm khác (có hoặc không có đầu, đuôi hoặc chân, bao gồm cả da hải cẩu sống nguyên tấm) (Da chồn)
</v>
      </c>
    </row>
    <row r="296" spans="1:4" ht="60" x14ac:dyDescent="0.25">
      <c r="A296" s="40"/>
      <c r="B296" s="22" t="s">
        <v>1662</v>
      </c>
      <c r="C296" s="23" t="s">
        <v>1663</v>
      </c>
      <c r="D296" s="24" t="str">
        <f ca="1">IFERROR(__xludf.DUMMYFUNCTION("GOOGLETRANSLATE(C295,""zh"",""vi"")"),"Các loại da sống nguyên tấm khác (có hoặc không có đầu, đuôi hoặc chân, bao gồm cả da hải cẩu sống nguyên tấm) (da chồn hôi)
")</f>
        <v xml:space="preserve">Các loại da sống nguyên tấm khác (có hoặc không có đầu, đuôi hoặc chân, bao gồm cả da hải cẩu sống nguyên tấm) (da chồn hôi)
</v>
      </c>
    </row>
    <row r="297" spans="1:4" ht="60" x14ac:dyDescent="0.25">
      <c r="A297" s="40"/>
      <c r="B297" s="22" t="s">
        <v>1664</v>
      </c>
      <c r="C297" s="23" t="s">
        <v>1665</v>
      </c>
      <c r="D297" s="24" t="str">
        <f ca="1">IFERROR(__xludf.DUMMYFUNCTION("GOOGLETRANSLATE(C296,""zh"",""vi"")"),"Các loại da thú nguyên tấm chưa qua sử dụng khác (có hoặc không có đầu, đuôi hoặc chân, bao gồm cả da hải cẩu nguyên tấm chưa qua sử dụng) (da mèo rừng)
")</f>
        <v xml:space="preserve">Các loại da thú nguyên tấm chưa qua sử dụng khác (có hoặc không có đầu, đuôi hoặc chân, bao gồm cả da hải cẩu nguyên tấm chưa qua sử dụng) (da mèo rừng)
</v>
      </c>
    </row>
    <row r="298" spans="1:4" ht="60" x14ac:dyDescent="0.25">
      <c r="A298" s="40"/>
      <c r="B298" s="22" t="s">
        <v>1666</v>
      </c>
      <c r="C298" s="23" t="s">
        <v>1667</v>
      </c>
      <c r="D298" s="24" t="str">
        <f ca="1">IFERROR(__xludf.DUMMYFUNCTION("GOOGLETRANSLATE(C297,""zh"",""vi"")"),"Các loại da thú nguyên tấm chưa qua sử dụng khác (có hoặc không có đầu, đuôi hoặc chân, bao gồm cả da hải cẩu nguyên tấm chưa qua sử dụng) (da thú có túi)
")</f>
        <v xml:space="preserve">Các loại da thú nguyên tấm chưa qua sử dụng khác (có hoặc không có đầu, đuôi hoặc chân, bao gồm cả da hải cẩu nguyên tấm chưa qua sử dụng) (da thú có túi)
</v>
      </c>
    </row>
    <row r="299" spans="1:4" ht="60" x14ac:dyDescent="0.25">
      <c r="A299" s="40"/>
      <c r="B299" s="22" t="s">
        <v>1668</v>
      </c>
      <c r="C299" s="23" t="s">
        <v>1669</v>
      </c>
      <c r="D299" s="24" t="str">
        <f ca="1">IFERROR(__xludf.DUMMYFUNCTION("GOOGLETRANSLATE(C298,""zh"",""vi"")"),"Các loại da sống nguyên tấm khác (có hoặc không có đầu, đuôi hoặc chân, bao gồm cả da hải cẩu sống nguyên tấm) (da hải ly)
")</f>
        <v xml:space="preserve">Các loại da sống nguyên tấm khác (có hoặc không có đầu, đuôi hoặc chân, bao gồm cả da hải cẩu sống nguyên tấm) (da hải ly)
</v>
      </c>
    </row>
    <row r="300" spans="1:4" ht="60" x14ac:dyDescent="0.25">
      <c r="A300" s="40"/>
      <c r="B300" s="22" t="s">
        <v>1670</v>
      </c>
      <c r="C300" s="23" t="s">
        <v>1671</v>
      </c>
      <c r="D300" s="24" t="str">
        <f ca="1">IFERROR(__xludf.DUMMYFUNCTION("GOOGLETRANSLATE(C299,""zh"",""vi"")"),"Các loại da sống nguyên tấm khác (có hoặc không có đầu, đuôi hoặc chân, bao gồm cả da hải cẩu sống nguyên tấm) (da chuột chũi)
")</f>
        <v xml:space="preserve">Các loại da sống nguyên tấm khác (có hoặc không có đầu, đuôi hoặc chân, bao gồm cả da hải cẩu sống nguyên tấm) (da chuột chũi)
</v>
      </c>
    </row>
    <row r="301" spans="1:4" ht="60" x14ac:dyDescent="0.25">
      <c r="A301" s="40"/>
      <c r="B301" s="22" t="s">
        <v>1672</v>
      </c>
      <c r="C301" s="23" t="s">
        <v>1673</v>
      </c>
      <c r="D301" s="24" t="str">
        <f ca="1">IFERROR(__xludf.DUMMYFUNCTION("GOOGLETRANSLATE(C300,""zh"",""vi"")"),"Các loại da sống nguyên tấm khác (có hoặc không có đầu, đuôi hoặc chân, bao gồm cả da hải cẩu sống nguyên tấm) (da chó gấu trúc)
")</f>
        <v xml:space="preserve">Các loại da sống nguyên tấm khác (có hoặc không có đầu, đuôi hoặc chân, bao gồm cả da hải cẩu sống nguyên tấm) (da chó gấu trúc)
</v>
      </c>
    </row>
    <row r="302" spans="1:4" ht="60" x14ac:dyDescent="0.25">
      <c r="A302" s="40"/>
      <c r="B302" s="22" t="s">
        <v>1674</v>
      </c>
      <c r="C302" s="23" t="s">
        <v>1675</v>
      </c>
      <c r="D302" s="24" t="str">
        <f ca="1">IFERROR(__xludf.DUMMYFUNCTION("GOOGLETRANSLATE(C301,""zh"",""vi"")"),"Các loại da sống nguyên tấm khác (có hoặc không có đầu, đuôi hoặc chân, bao gồm cả da hải cẩu sống nguyên tấm) (da gấu trúc)
")</f>
        <v xml:space="preserve">Các loại da sống nguyên tấm khác (có hoặc không có đầu, đuôi hoặc chân, bao gồm cả da hải cẩu sống nguyên tấm) (da gấu trúc)
</v>
      </c>
    </row>
    <row r="303" spans="1:4" ht="60" x14ac:dyDescent="0.25">
      <c r="A303" s="40"/>
      <c r="B303" s="22" t="s">
        <v>1676</v>
      </c>
      <c r="C303" s="23" t="s">
        <v>1677</v>
      </c>
      <c r="D303" s="24" t="str">
        <f ca="1">IFERROR(__xludf.DUMMYFUNCTION("GOOGLETRANSLATE(C302,""zh"",""vi"")"),"Các loại da sống nguyên tấm khác (có hoặc không có đầu, đuôi hoặc chân, bao gồm cả da hải cẩu sống nguyên tấm) (da sóc xám)
")</f>
        <v xml:space="preserve">Các loại da sống nguyên tấm khác (có hoặc không có đầu, đuôi hoặc chân, bao gồm cả da hải cẩu sống nguyên tấm) (da sóc xám)
</v>
      </c>
    </row>
    <row r="304" spans="1:4" ht="60" x14ac:dyDescent="0.25">
      <c r="A304" s="40"/>
      <c r="B304" s="22" t="s">
        <v>1678</v>
      </c>
      <c r="C304" s="23" t="s">
        <v>1679</v>
      </c>
      <c r="D304" s="24" t="str">
        <f ca="1">IFERROR(__xludf.DUMMYFUNCTION("GOOGLETRANSLATE(C303,""zh"",""vi"")"),"Các loại da sống nguyên tấm khác (có hoặc không có đầu, đuôi hoặc chân, bao gồm cả da hải cẩu sống nguyên tấm) (da sói)
")</f>
        <v xml:space="preserve">Các loại da sống nguyên tấm khác (có hoặc không có đầu, đuôi hoặc chân, bao gồm cả da hải cẩu sống nguyên tấm) (da sói)
</v>
      </c>
    </row>
    <row r="305" spans="1:4" ht="60" x14ac:dyDescent="0.25">
      <c r="A305" s="40"/>
      <c r="B305" s="22" t="s">
        <v>1680</v>
      </c>
      <c r="C305" s="23" t="s">
        <v>1681</v>
      </c>
      <c r="D305" s="24" t="str">
        <f ca="1">IFERROR(__xludf.DUMMYFUNCTION("GOOGLETRANSLATE(C304,""zh"",""vi"")"),"Các loại da sống nguyên tấm khác (có hoặc không có đầu, đuôi hoặc móng vuốt, bao gồm cả da hải cẩu sống nguyên tấm) (da linh miêu)
")</f>
        <v xml:space="preserve">Các loại da sống nguyên tấm khác (có hoặc không có đầu, đuôi hoặc móng vuốt, bao gồm cả da hải cẩu sống nguyên tấm) (da linh miêu)
</v>
      </c>
    </row>
    <row r="306" spans="1:4" ht="60" x14ac:dyDescent="0.25">
      <c r="A306" s="40"/>
      <c r="B306" s="22" t="s">
        <v>1682</v>
      </c>
      <c r="C306" s="23" t="s">
        <v>1683</v>
      </c>
      <c r="D306" s="24" t="str">
        <f ca="1">IFERROR(__xludf.DUMMYFUNCTION("GOOGLETRANSLATE(C305,""zh"",""vi"")"),"Các loại da sống nguyên tấm khác (có hoặc không có đầu, đuôi hoặc chân, bao gồm cả da hải cẩu sống nguyên tấm) (da xạ hương)
")</f>
        <v xml:space="preserve">Các loại da sống nguyên tấm khác (có hoặc không có đầu, đuôi hoặc chân, bao gồm cả da hải cẩu sống nguyên tấm) (da xạ hương)
</v>
      </c>
    </row>
    <row r="307" spans="1:4" ht="60" x14ac:dyDescent="0.25">
      <c r="A307" s="40"/>
      <c r="B307" s="22" t="s">
        <v>1684</v>
      </c>
      <c r="C307" s="23" t="s">
        <v>1685</v>
      </c>
      <c r="D307" s="24" t="str">
        <f ca="1">IFERROR(__xludf.DUMMYFUNCTION("GOOGLETRANSLATE(C306,""zh"",""vi"")"),"Các loại da sống nguyên tấm khác (có hoặc không có đầu, đuôi hoặc chân, bao gồm cả da hải cẩu sống nguyên tấm) (da rái cá)
")</f>
        <v xml:space="preserve">Các loại da sống nguyên tấm khác (có hoặc không có đầu, đuôi hoặc chân, bao gồm cả da hải cẩu sống nguyên tấm) (da rái cá)
</v>
      </c>
    </row>
    <row r="308" spans="1:4" ht="60" x14ac:dyDescent="0.25">
      <c r="A308" s="40"/>
      <c r="B308" s="22" t="s">
        <v>1686</v>
      </c>
      <c r="C308" s="23" t="s">
        <v>1687</v>
      </c>
      <c r="D308" s="24" t="str">
        <f ca="1">IFERROR(__xludf.DUMMYFUNCTION("GOOGLETRANSLATE(C307,""zh"",""vi"")"),"Các loại da sống nguyên tấm khác (có hoặc không có đầu, đuôi hoặc chân, bao gồm cả da hải cẩu sống nguyên tấm) (da sóc)
")</f>
        <v xml:space="preserve">Các loại da sống nguyên tấm khác (có hoặc không có đầu, đuôi hoặc chân, bao gồm cả da hải cẩu sống nguyên tấm) (da sóc)
</v>
      </c>
    </row>
    <row r="309" spans="1:4" ht="15.75" x14ac:dyDescent="0.25">
      <c r="A309" s="40"/>
      <c r="B309" s="22" t="s">
        <v>1688</v>
      </c>
      <c r="C309" s="23" t="s">
        <v>1689</v>
      </c>
      <c r="D309" s="24" t="str">
        <f ca="1">IFERROR(__xludf.DUMMYFUNCTION("GOOGLETRANSLATE(C308,""zh"",""vi"")"),"Đuôi chồn chưa thuộc da")</f>
        <v>Đuôi chồn chưa thuộc da</v>
      </c>
    </row>
    <row r="310" spans="1:4" ht="75" x14ac:dyDescent="0.25">
      <c r="A310" s="40"/>
      <c r="B310" s="22" t="s">
        <v>1690</v>
      </c>
      <c r="C310" s="23" t="s">
        <v>1691</v>
      </c>
      <c r="D310" s="24" t="str">
        <f ca="1">IFERROR(__xludf.DUMMYFUNCTION("GOOGLETRANSLATE(C309,""zh"",""vi"")"),"Đầu và đuôi của các loài động vật hoang dã có nguy cơ tuyệt chủng khác (chưa thuộc da, dùng để chế biến thành đồ da, bao gồm móng vuốt và các bộ phận khác) (đuôi sóc)
")</f>
        <v xml:space="preserve">Đầu và đuôi của các loài động vật hoang dã có nguy cơ tuyệt chủng khác (chưa thuộc da, dùng để chế biến thành đồ da, bao gồm móng vuốt và các bộ phận khác) (đuôi sóc)
</v>
      </c>
    </row>
    <row r="311" spans="1:4" ht="75" x14ac:dyDescent="0.25">
      <c r="A311" s="40"/>
      <c r="B311" s="22" t="s">
        <v>1692</v>
      </c>
      <c r="C311" s="23" t="s">
        <v>1693</v>
      </c>
      <c r="D311" s="24" t="str">
        <f ca="1">IFERROR(__xludf.DUMMYFUNCTION("GOOGLETRANSLATE(C310,""zh"",""vi"")"),"Đầu và đuôi chưa thuộc da của các loài động vật hoang dã có nguy cơ tuyệt chủng khác (để chế biến thành đồ da, bao gồm móng vuốt và các bộ phận khác) (không bao gồm đuôi sóc)
")</f>
        <v xml:space="preserve">Đầu và đuôi chưa thuộc da của các loài động vật hoang dã có nguy cơ tuyệt chủng khác (để chế biến thành đồ da, bao gồm móng vuốt và các bộ phận khác) (không bao gồm đuôi sóc)
</v>
      </c>
    </row>
    <row r="312" spans="1:4" ht="60" x14ac:dyDescent="0.25">
      <c r="A312" s="40"/>
      <c r="B312" s="22" t="s">
        <v>1694</v>
      </c>
      <c r="C312" s="23" t="s">
        <v>1695</v>
      </c>
      <c r="D312" s="24" t="str">
        <f ca="1">IFERROR(__xludf.DUMMYFUNCTION("GOOGLETRANSLATE(C311,""zh"",""vi"")"),"Các bộ phận khác như đầu và đuôi chưa thuộc da (bao gồm cả móng vuốt và các mảnh/lát khác) thích hợp để chế biến đồ da (đuôi sóc)
")</f>
        <v xml:space="preserve">Các bộ phận khác như đầu và đuôi chưa thuộc da (bao gồm cả móng vuốt và các mảnh/lát khác) thích hợp để chế biến đồ da (đuôi sóc)
</v>
      </c>
    </row>
    <row r="313" spans="1:4" ht="60" x14ac:dyDescent="0.25">
      <c r="A313" s="40"/>
      <c r="B313" s="22" t="s">
        <v>1696</v>
      </c>
      <c r="C313" s="23" t="s">
        <v>1697</v>
      </c>
      <c r="D313" s="24" t="str">
        <f ca="1">IFERROR(__xludf.DUMMYFUNCTION("GOOGLETRANSLATE(C312,""zh"",""vi"")"),"Các bộ phận đầu và đuôi chưa thuộc da khác (bao gồm móng vuốt và các mảnh/lát khác) thích hợp để chế biến đồ da (trừ đuôi sóc)
")</f>
        <v xml:space="preserve">Các bộ phận đầu và đuôi chưa thuộc da khác (bao gồm móng vuốt và các mảnh/lát khác) thích hợp để chế biến đồ da (trừ đuôi sóc)
</v>
      </c>
    </row>
    <row r="314" spans="1:4" ht="15.75" x14ac:dyDescent="0.25">
      <c r="A314" s="40"/>
      <c r="B314" s="22" t="s">
        <v>1698</v>
      </c>
      <c r="C314" s="23" t="s">
        <v>1699</v>
      </c>
      <c r="D314" s="24" t="str">
        <f ca="1">IFERROR(__xludf.DUMMYFUNCTION("GOOGLETRANSLATE(C313,""zh"",""vi"")"),"lông lợn")</f>
        <v>lông lợn</v>
      </c>
    </row>
    <row r="315" spans="1:4" ht="15.75" x14ac:dyDescent="0.25">
      <c r="A315" s="40"/>
      <c r="B315" s="22" t="s">
        <v>1700</v>
      </c>
      <c r="C315" s="23" t="s">
        <v>1701</v>
      </c>
      <c r="D315" s="24" t="str">
        <f ca="1">IFERROR(__xludf.DUMMYFUNCTION("GOOGLETRANSLATE(C314,""zh"",""vi"")"),"lông lợn")</f>
        <v>lông lợn</v>
      </c>
    </row>
    <row r="316" spans="1:4" ht="45" x14ac:dyDescent="0.25">
      <c r="A316" s="40"/>
      <c r="B316" s="22" t="s">
        <v>1702</v>
      </c>
      <c r="C316" s="23" t="s">
        <v>1703</v>
      </c>
      <c r="D316" s="24" t="str">
        <f ca="1">IFERROR(__xludf.DUMMYFUNCTION("GOOGLETRANSLATE(C315,""zh"",""vi"")"),"Vật liệu phế thải từ lông lợn hoặc tóc lợn (lông heo).
")</f>
        <v xml:space="preserve">Vật liệu phế thải từ lông lợn hoặc tóc lợn (lông heo).
</v>
      </c>
    </row>
    <row r="317" spans="1:4" ht="45" x14ac:dyDescent="0.25">
      <c r="A317" s="40"/>
      <c r="B317" s="22" t="s">
        <v>1704</v>
      </c>
      <c r="C317" s="23" t="s">
        <v>1705</v>
      </c>
      <c r="D317" s="24" t="str">
        <f ca="1">IFERROR(__xludf.DUMMYFUNCTION("GOOGLETRANSLATE(C316,""zh"",""vi"")"),"Vật liệu phế thải từ lông lợn (lông heo)
")</f>
        <v xml:space="preserve">Vật liệu phế thải từ lông lợn (lông heo)
</v>
      </c>
    </row>
    <row r="318" spans="1:4" ht="15.75" x14ac:dyDescent="0.25">
      <c r="A318" s="40"/>
      <c r="B318" s="22" t="s">
        <v>1706</v>
      </c>
      <c r="C318" s="23" t="s">
        <v>1707</v>
      </c>
      <c r="D318" s="24" t="str">
        <f ca="1">IFERROR(__xludf.DUMMYFUNCTION("GOOGLETRANSLATE(C317,""zh"",""vi"")"),"lông dê")</f>
        <v>lông dê</v>
      </c>
    </row>
    <row r="319" spans="1:4" ht="15.75" x14ac:dyDescent="0.25">
      <c r="A319" s="40"/>
      <c r="B319" s="22" t="s">
        <v>1708</v>
      </c>
      <c r="C319" s="23" t="s">
        <v>1709</v>
      </c>
      <c r="D319" s="24" t="str">
        <f ca="1">IFERROR(__xludf.DUMMYFUNCTION("GOOGLETRANSLATE(C318,""zh"",""vi"")"),"lông đuôi chồn")</f>
        <v>lông đuôi chồn</v>
      </c>
    </row>
    <row r="320" spans="1:4" ht="60" x14ac:dyDescent="0.25">
      <c r="A320" s="40"/>
      <c r="B320" s="22" t="s">
        <v>1710</v>
      </c>
      <c r="C320" s="23" t="s">
        <v>1711</v>
      </c>
      <c r="D320" s="24" t="str">
        <f ca="1">IFERROR(__xludf.DUMMYFUNCTION("GOOGLETRANSLATE(C319,""zh"",""vi"")"),"Lông lửng quý hiếm và lông các loài động vật quý hiếm khác được dùng để làm bàn chải (lông lợn rừng)
")</f>
        <v xml:space="preserve">Lông lửng quý hiếm và lông các loài động vật quý hiếm khác được dùng để làm bàn chải (lông lợn rừng)
</v>
      </c>
    </row>
    <row r="321" spans="1:4" ht="60" x14ac:dyDescent="0.25">
      <c r="A321" s="40"/>
      <c r="B321" s="22" t="s">
        <v>1712</v>
      </c>
      <c r="C321" s="23" t="s">
        <v>1713</v>
      </c>
      <c r="D321" s="24" t="str">
        <f ca="1">IFERROR(__xludf.DUMMYFUNCTION("GOOGLETRANSLATE(C320,""zh"",""vi"")"),"Lông lửng quý hiếm và lông các loài động vật quý hiếm khác dùng để làm cọ (lông trâu (lông tơ))
")</f>
        <v xml:space="preserve">Lông lửng quý hiếm và lông các loài động vật quý hiếm khác dùng để làm cọ (lông trâu (lông tơ))
</v>
      </c>
    </row>
    <row r="322" spans="1:4" ht="60" x14ac:dyDescent="0.25">
      <c r="A322" s="40"/>
      <c r="B322" s="22" t="s">
        <v>1714</v>
      </c>
      <c r="C322" s="23" t="s">
        <v>1715</v>
      </c>
      <c r="D322" s="24" t="str">
        <f ca="1">IFERROR(__xludf.DUMMYFUNCTION("GOOGLETRANSLATE(C321,""zh"",""vi"")"),"Lông lửng quý hiếm và lông các loài động vật quý hiếm khác được dùng để làm bàn chải (len cừu hoang)
")</f>
        <v xml:space="preserve">Lông lửng quý hiếm và lông các loài động vật quý hiếm khác được dùng để làm bàn chải (len cừu hoang)
</v>
      </c>
    </row>
    <row r="323" spans="1:4" ht="60" x14ac:dyDescent="0.25">
      <c r="A323" s="40"/>
      <c r="B323" s="22" t="s">
        <v>1716</v>
      </c>
      <c r="C323" s="23" t="s">
        <v>1717</v>
      </c>
      <c r="D323" s="24" t="str">
        <f ca="1">IFERROR(__xludf.DUMMYFUNCTION("GOOGLETRANSLATE(C322,""zh"",""vi"")"),"Lông lửng quý hiếm và lông các loài động vật quý hiếm khác dùng để làm cọ (lông lửng)
")</f>
        <v xml:space="preserve">Lông lửng quý hiếm và lông các loài động vật quý hiếm khác dùng để làm cọ (lông lửng)
</v>
      </c>
    </row>
    <row r="324" spans="1:4" ht="60" x14ac:dyDescent="0.25">
      <c r="A324" s="40"/>
      <c r="B324" s="22" t="s">
        <v>1718</v>
      </c>
      <c r="C324" s="23" t="s">
        <v>1719</v>
      </c>
      <c r="D324" s="24" t="str">
        <f ca="1">IFERROR(__xludf.DUMMYFUNCTION("GOOGLETRANSLATE(C323,""zh"",""vi"")"),"Lông lửng quý hiếm và lông các loài động vật quý hiếm khác dùng để làm bàn chải (lông bờm của các loài động vật móng guốc lẻ được thuần hóa khác)
")</f>
        <v xml:space="preserve">Lông lửng quý hiếm và lông các loài động vật quý hiếm khác dùng để làm bàn chải (lông bờm của các loài động vật móng guốc lẻ được thuần hóa khác)
</v>
      </c>
    </row>
    <row r="325" spans="1:4" ht="60" x14ac:dyDescent="0.25">
      <c r="A325" s="40"/>
      <c r="B325" s="22" t="s">
        <v>1720</v>
      </c>
      <c r="C325" s="23" t="s">
        <v>1721</v>
      </c>
      <c r="D325" s="24" t="str">
        <f ca="1">IFERROR(__xludf.DUMMYFUNCTION("GOOGLETRANSLATE(C324,""zh"",""vi"")"),"Lông lửng quý hiếm và lông các loài động vật quý hiếm khác dùng để làm bàn chải (lông bờm của các loài động vật móng guốc lẻ hoang dã khác)
")</f>
        <v xml:space="preserve">Lông lửng quý hiếm và lông các loài động vật quý hiếm khác dùng để làm bàn chải (lông bờm của các loài động vật móng guốc lẻ hoang dã khác)
</v>
      </c>
    </row>
    <row r="326" spans="1:4" ht="60" x14ac:dyDescent="0.25">
      <c r="A326" s="40"/>
      <c r="B326" s="22" t="s">
        <v>1722</v>
      </c>
      <c r="C326" s="23" t="s">
        <v>1723</v>
      </c>
      <c r="D326" s="24" t="str">
        <f ca="1">IFERROR(__xludf.DUMMYFUNCTION("GOOGLETRANSLATE(C325,""zh"",""vi"")"),"Lông lửng quý hiếm và lông các loài động vật quý hiếm khác dùng để làm bàn chải (lông bờm của các loài động vật móng guốc chẵn ngón được thuần hóa khác)
")</f>
        <v xml:space="preserve">Lông lửng quý hiếm và lông các loài động vật quý hiếm khác dùng để làm bàn chải (lông bờm của các loài động vật móng guốc chẵn ngón được thuần hóa khác)
</v>
      </c>
    </row>
    <row r="327" spans="1:4" ht="60" x14ac:dyDescent="0.25">
      <c r="A327" s="40"/>
      <c r="B327" s="22" t="s">
        <v>1724</v>
      </c>
      <c r="C327" s="23" t="s">
        <v>1725</v>
      </c>
      <c r="D327" s="24" t="str">
        <f ca="1">IFERROR(__xludf.DUMMYFUNCTION("GOOGLETRANSLATE(C326,""zh"",""vi"")"),"Lông lửng quý hiếm và lông các loài động vật quý hiếm khác dùng để làm bàn chải (bờm của các loài động vật móng guốc chẵn ngón hoang dã khác)
")</f>
        <v xml:space="preserve">Lông lửng quý hiếm và lông các loài động vật quý hiếm khác dùng để làm bàn chải (bờm của các loài động vật móng guốc chẵn ngón hoang dã khác)
</v>
      </c>
    </row>
    <row r="328" spans="1:4" ht="60" x14ac:dyDescent="0.25">
      <c r="A328" s="40"/>
      <c r="B328" s="22" t="s">
        <v>1726</v>
      </c>
      <c r="C328" s="23" t="s">
        <v>1727</v>
      </c>
      <c r="D328" s="24" t="str">
        <f ca="1">IFERROR(__xludf.DUMMYFUNCTION("GOOGLETRANSLATE(C327,""zh"",""vi"")"),"Lông lửng quý hiếm và lông các loài động vật quý hiếm khác dùng để làm bàn chải (lông các loài động vật khác không được liệt kê)
")</f>
        <v xml:space="preserve">Lông lửng quý hiếm và lông các loài động vật quý hiếm khác dùng để làm bàn chải (lông các loài động vật khác không được liệt kê)
</v>
      </c>
    </row>
    <row r="329" spans="1:4" ht="60" x14ac:dyDescent="0.25">
      <c r="A329" s="40"/>
      <c r="B329" s="22" t="s">
        <v>1728</v>
      </c>
      <c r="C329" s="23" t="s">
        <v>1729</v>
      </c>
      <c r="D329" s="24" t="str">
        <f ca="1">IFERROR(__xludf.DUMMYFUNCTION("GOOGLETRANSLATE(C328,""zh"",""vi"")"),"Lông lửng và lông các loài động vật khác dùng để làm bàn chải (lông bò Tây Tạng)
")</f>
        <v xml:space="preserve">Lông lửng và lông các loài động vật khác dùng để làm bàn chải (lông bò Tây Tạng)
</v>
      </c>
    </row>
    <row r="330" spans="1:4" ht="45" x14ac:dyDescent="0.25">
      <c r="A330" s="40"/>
      <c r="B330" s="22" t="s">
        <v>1730</v>
      </c>
      <c r="C330" s="23" t="s">
        <v>1731</v>
      </c>
      <c r="D330" s="24" t="str">
        <f ca="1">IFERROR(__xludf.DUMMYFUNCTION("GOOGLETRANSLATE(C329,""zh"",""vi"")"),"Lông lửng và lông các loài động vật khác dùng để làm bàn chải (lông trâu)
")</f>
        <v xml:space="preserve">Lông lửng và lông các loài động vật khác dùng để làm bàn chải (lông trâu)
</v>
      </c>
    </row>
    <row r="331" spans="1:4" ht="45" x14ac:dyDescent="0.25">
      <c r="A331" s="40"/>
      <c r="B331" s="22" t="s">
        <v>1732</v>
      </c>
      <c r="C331" s="23" t="s">
        <v>1733</v>
      </c>
      <c r="D331" s="24" t="str">
        <f ca="1">IFERROR(__xludf.DUMMYFUNCTION("GOOGLETRANSLATE(C330,""zh"",""vi"")"),"Lông lửng và lông các loài động vật khác dùng để làm bàn chải (len cừu)
")</f>
        <v xml:space="preserve">Lông lửng và lông các loài động vật khác dùng để làm bàn chải (len cừu)
</v>
      </c>
    </row>
    <row r="332" spans="1:4" ht="45" x14ac:dyDescent="0.25">
      <c r="A332" s="40"/>
      <c r="B332" s="22" t="s">
        <v>1734</v>
      </c>
      <c r="C332" s="23" t="s">
        <v>1735</v>
      </c>
      <c r="D332" s="24" t="str">
        <f ca="1">IFERROR(__xludf.DUMMYFUNCTION("GOOGLETRANSLATE(C331,""zh"",""vi"")"),"Lông lửng và lông các loài động vật khác dùng để làm bàn chải (lông dê)
")</f>
        <v xml:space="preserve">Lông lửng và lông các loài động vật khác dùng để làm bàn chải (lông dê)
</v>
      </c>
    </row>
    <row r="333" spans="1:4" ht="45" x14ac:dyDescent="0.25">
      <c r="A333" s="40"/>
      <c r="B333" s="22" t="s">
        <v>1736</v>
      </c>
      <c r="C333" s="23" t="s">
        <v>1737</v>
      </c>
      <c r="D333" s="24" t="str">
        <f ca="1">IFERROR(__xludf.DUMMYFUNCTION("GOOGLETRANSLATE(C332,""zh"",""vi"")"),"Lông lửng và lông các loài động vật khác dùng để làm bàn chải (lông lợn rừng)
")</f>
        <v xml:space="preserve">Lông lửng và lông các loài động vật khác dùng để làm bàn chải (lông lợn rừng)
</v>
      </c>
    </row>
    <row r="334" spans="1:4" ht="30" x14ac:dyDescent="0.25">
      <c r="A334" s="40"/>
      <c r="B334" s="22" t="s">
        <v>1738</v>
      </c>
      <c r="C334" s="23" t="s">
        <v>1739</v>
      </c>
      <c r="D334" s="24" t="str">
        <f ca="1">IFERROR(__xludf.DUMMYFUNCTION("GOOGLETRANSLATE(C333,""zh"",""vi"")"),"Lông lửng và các loại lông động vật khác dùng để làm bàn chải (lông trâu (lông tơ))")</f>
        <v>Lông lửng và các loại lông động vật khác dùng để làm bàn chải (lông trâu (lông tơ))</v>
      </c>
    </row>
    <row r="335" spans="1:4" ht="30" x14ac:dyDescent="0.25">
      <c r="A335" s="40"/>
      <c r="B335" s="22" t="s">
        <v>1740</v>
      </c>
      <c r="C335" s="23" t="s">
        <v>1741</v>
      </c>
      <c r="D335" s="24" t="str">
        <f ca="1">IFERROR(__xludf.DUMMYFUNCTION("GOOGLETRANSLATE(C334,""zh"",""vi"")"),"Lông lửng khác và lông động vật khác dùng để làm bàn chải (len cừu rừng).")</f>
        <v>Lông lửng khác và lông động vật khác dùng để làm bàn chải (len cừu rừng).</v>
      </c>
    </row>
    <row r="336" spans="1:4" ht="45" x14ac:dyDescent="0.25">
      <c r="A336" s="40"/>
      <c r="B336" s="22" t="s">
        <v>1742</v>
      </c>
      <c r="C336" s="23" t="s">
        <v>1743</v>
      </c>
      <c r="D336" s="24" t="str">
        <f ca="1">IFERROR(__xludf.DUMMYFUNCTION("GOOGLETRANSLATE(C335,""zh"",""vi"")"),"Lông lửng và các loại lông động vật khác dùng để làm bàn chải (lông lửng)
")</f>
        <v xml:space="preserve">Lông lửng và các loại lông động vật khác dùng để làm bàn chải (lông lửng)
</v>
      </c>
    </row>
    <row r="337" spans="1:4" ht="60" x14ac:dyDescent="0.25">
      <c r="A337" s="40"/>
      <c r="B337" s="22" t="s">
        <v>1744</v>
      </c>
      <c r="C337" s="23" t="s">
        <v>1745</v>
      </c>
      <c r="D337" s="24" t="str">
        <f ca="1">IFERROR(__xludf.DUMMYFUNCTION("GOOGLETRANSLATE(C336,""zh"",""vi"")"),"Lông lửng và lông các loài động vật khác dùng để làm bàn chải (lông bờm của các loài động vật móng guốc lẻ được thuần hóa khác)
")</f>
        <v xml:space="preserve">Lông lửng và lông các loài động vật khác dùng để làm bàn chải (lông bờm của các loài động vật móng guốc lẻ được thuần hóa khác)
</v>
      </c>
    </row>
    <row r="338" spans="1:4" ht="60" x14ac:dyDescent="0.25">
      <c r="A338" s="40"/>
      <c r="B338" s="22" t="s">
        <v>1746</v>
      </c>
      <c r="C338" s="23" t="s">
        <v>1747</v>
      </c>
      <c r="D338" s="24" t="str">
        <f ca="1">IFERROR(__xludf.DUMMYFUNCTION("GOOGLETRANSLATE(C337,""zh"",""vi"")"),"Lông lửng khác và lông của các loài động vật khác dùng để làm bàn chải (bờm của các loài động vật móng guốc lẻ hoang dã khác)
")</f>
        <v xml:space="preserve">Lông lửng khác và lông của các loài động vật khác dùng để làm bàn chải (bờm của các loài động vật móng guốc lẻ hoang dã khác)
</v>
      </c>
    </row>
    <row r="339" spans="1:4" ht="60" x14ac:dyDescent="0.25">
      <c r="A339" s="40"/>
      <c r="B339" s="22" t="s">
        <v>1748</v>
      </c>
      <c r="C339" s="23" t="s">
        <v>1749</v>
      </c>
      <c r="D339" s="24" t="str">
        <f ca="1">IFERROR(__xludf.DUMMYFUNCTION("GOOGLETRANSLATE(C338,""zh"",""vi"")"),"Lông lửng và lông các loài động vật khác dùng để làm bàn chải (lông bờm của các loài động vật móng guốc chẵn được thuần hóa khác)
")</f>
        <v xml:space="preserve">Lông lửng và lông các loài động vật khác dùng để làm bàn chải (lông bờm của các loài động vật móng guốc chẵn được thuần hóa khác)
</v>
      </c>
    </row>
    <row r="340" spans="1:4" ht="60" x14ac:dyDescent="0.25">
      <c r="A340" s="40"/>
      <c r="B340" s="22" t="s">
        <v>1750</v>
      </c>
      <c r="C340" s="23" t="s">
        <v>1751</v>
      </c>
      <c r="D340" s="24" t="str">
        <f ca="1">IFERROR(__xludf.DUMMYFUNCTION("GOOGLETRANSLATE(C339,""zh"",""vi"")"),"Lông lửng khác và lông của các loài động vật khác dùng để làm bàn chải (bờm của các loài động vật móng guốc chẵn ngón hoang dã khác)
")</f>
        <v xml:space="preserve">Lông lửng khác và lông của các loài động vật khác dùng để làm bàn chải (bờm của các loài động vật móng guốc chẵn ngón hoang dã khác)
</v>
      </c>
    </row>
    <row r="341" spans="1:4" ht="60" x14ac:dyDescent="0.25">
      <c r="A341" s="40"/>
      <c r="B341" s="22" t="s">
        <v>1752</v>
      </c>
      <c r="C341" s="23" t="s">
        <v>1753</v>
      </c>
      <c r="D341" s="24" t="str">
        <f ca="1">IFERROR(__xludf.DUMMYFUNCTION("GOOGLETRANSLATE(C340,""zh"",""vi"")"),"Lông lửng và lông các loài động vật khác dùng để làm bàn chải (lông các loài động vật khác không được liệt kê)
")</f>
        <v xml:space="preserve">Lông lửng và lông các loài động vật khác dùng để làm bàn chải (lông các loài động vật khác không được liệt kê)
</v>
      </c>
    </row>
    <row r="342" spans="1:4" ht="30" x14ac:dyDescent="0.25">
      <c r="A342" s="40"/>
      <c r="B342" s="22" t="s">
        <v>1754</v>
      </c>
      <c r="C342" s="23" t="s">
        <v>1755</v>
      </c>
      <c r="D342" s="24" t="str">
        <f ca="1">IFERROR(__xludf.DUMMYFUNCTION("GOOGLETRANSLATE(C341,""zh"",""vi"")"),"Lông lửng và các loại lông động vật khác dùng để làm bàn chải (lông bò (đã giặt))")</f>
        <v>Lông lửng và các loại lông động vật khác dùng để làm bàn chải (lông bò (đã giặt))</v>
      </c>
    </row>
    <row r="343" spans="1:4" ht="30" x14ac:dyDescent="0.25">
      <c r="A343" s="40"/>
      <c r="B343" s="22" t="s">
        <v>1756</v>
      </c>
      <c r="C343" s="23" t="s">
        <v>1757</v>
      </c>
      <c r="D343" s="24" t="str">
        <f ca="1">IFERROR(__xludf.DUMMYFUNCTION("GOOGLETRANSLATE(C342,""zh"",""vi"")"),"Lông lửng và các loại lông động vật khác dùng để làm bàn chải (lông bò (chưa giặt))")</f>
        <v>Lông lửng và các loại lông động vật khác dùng để làm bàn chải (lông bò (chưa giặt))</v>
      </c>
    </row>
    <row r="344" spans="1:4" ht="60" x14ac:dyDescent="0.25">
      <c r="A344" s="40"/>
      <c r="B344" s="22" t="s">
        <v>1758</v>
      </c>
      <c r="C344" s="23" t="s">
        <v>1759</v>
      </c>
      <c r="D344" s="24" t="str">
        <f ca="1">IFERROR(__xludf.DUMMYFUNCTION("GOOGLETRANSLATE(C343,""zh"",""vi"")"),"Lông lửng quý hiếm và lông các loài động vật quý hiếm khác, phế phẩm từ quá trình sản xuất bàn chải (lông lửng)
")</f>
        <v xml:space="preserve">Lông lửng quý hiếm và lông các loài động vật quý hiếm khác, phế phẩm từ quá trình sản xuất bàn chải (lông lửng)
</v>
      </c>
    </row>
    <row r="345" spans="1:4" ht="60" x14ac:dyDescent="0.25">
      <c r="A345" s="40"/>
      <c r="B345" s="22" t="s">
        <v>1760</v>
      </c>
      <c r="C345" s="23" t="s">
        <v>1761</v>
      </c>
      <c r="D345" s="24" t="str">
        <f ca="1">IFERROR(__xludf.DUMMYFUNCTION("GOOGLETRANSLATE(C344,""zh"",""vi"")"),"Lông lửng quý hiếm và lông động vật quý hiếm khác, phế phẩm từ quá trình làm bàn chải (lông bờm của các loài động vật móng guốc lẻ được thuần hóa khác)
")</f>
        <v xml:space="preserve">Lông lửng quý hiếm và lông động vật quý hiếm khác, phế phẩm từ quá trình làm bàn chải (lông bờm của các loài động vật móng guốc lẻ được thuần hóa khác)
</v>
      </c>
    </row>
    <row r="346" spans="1:4" ht="60" x14ac:dyDescent="0.25">
      <c r="A346" s="40"/>
      <c r="B346" s="22" t="s">
        <v>1762</v>
      </c>
      <c r="C346" s="23" t="s">
        <v>1763</v>
      </c>
      <c r="D346" s="24" t="str">
        <f ca="1">IFERROR(__xludf.DUMMYFUNCTION("GOOGLETRANSLATE(C345,""zh"",""vi"")"),"Lông lửng quý hiếm và chất thải từ lông của các loài động vật làm bàn chải quý hiếm khác (bờm của các loài động vật móng guốc lẻ hoang dã khác)
")</f>
        <v xml:space="preserve">Lông lửng quý hiếm và chất thải từ lông của các loài động vật làm bàn chải quý hiếm khác (bờm của các loài động vật móng guốc lẻ hoang dã khác)
</v>
      </c>
    </row>
    <row r="347" spans="1:4" ht="60" x14ac:dyDescent="0.25">
      <c r="A347" s="40"/>
      <c r="B347" s="22" t="s">
        <v>1764</v>
      </c>
      <c r="C347" s="23" t="s">
        <v>1765</v>
      </c>
      <c r="D347" s="24" t="str">
        <f ca="1">IFERROR(__xludf.DUMMYFUNCTION("GOOGLETRANSLATE(C346,""zh"",""vi"")"),"Lông lửng quý hiếm và lông động vật quý hiếm khác, phế phẩm từ quá trình làm bàn chải (lông bờm của các loài động vật móng guốc chẵn được thuần hóa khác)
")</f>
        <v xml:space="preserve">Lông lửng quý hiếm và lông động vật quý hiếm khác, phế phẩm từ quá trình làm bàn chải (lông bờm của các loài động vật móng guốc chẵn được thuần hóa khác)
</v>
      </c>
    </row>
    <row r="348" spans="1:4" ht="60" x14ac:dyDescent="0.25">
      <c r="A348" s="40"/>
      <c r="B348" s="22" t="s">
        <v>1766</v>
      </c>
      <c r="C348" s="23" t="s">
        <v>1767</v>
      </c>
      <c r="D348" s="24" t="str">
        <f ca="1">IFERROR(__xludf.DUMMYFUNCTION("GOOGLETRANSLATE(C347,""zh"",""vi"")"),"Lông lửng quý hiếm và lông động vật quý hiếm khác, phế phẩm từ quá trình làm bàn chải (lông bờm của các loài động vật móng guốc chẵn ngón hoang dã khác)
")</f>
        <v xml:space="preserve">Lông lửng quý hiếm và lông động vật quý hiếm khác, phế phẩm từ quá trình làm bàn chải (lông bờm của các loài động vật móng guốc chẵn ngón hoang dã khác)
</v>
      </c>
    </row>
    <row r="349" spans="1:4" ht="60" x14ac:dyDescent="0.25">
      <c r="A349" s="40"/>
      <c r="B349" s="22" t="s">
        <v>1768</v>
      </c>
      <c r="C349" s="23" t="s">
        <v>1769</v>
      </c>
      <c r="D349" s="24" t="str">
        <f ca="1">IFERROR(__xludf.DUMMYFUNCTION("GOOGLETRANSLATE(C348,""zh"",""vi"")"),"Lông lửng quý hiếm và lông các loài động vật quý hiếm khác, phế phẩm từ quá trình sản xuất bàn chải (lông các loài động vật khác không được liệt kê)
")</f>
        <v xml:space="preserve">Lông lửng quý hiếm và lông các loài động vật quý hiếm khác, phế phẩm từ quá trình sản xuất bàn chải (lông các loài động vật khác không được liệt kê)
</v>
      </c>
    </row>
    <row r="350" spans="1:4" ht="30" x14ac:dyDescent="0.25">
      <c r="A350" s="40"/>
      <c r="B350" s="22" t="s">
        <v>1770</v>
      </c>
      <c r="C350" s="23" t="s">
        <v>1771</v>
      </c>
      <c r="D350" s="24" t="str">
        <f ca="1">IFERROR(__xludf.DUMMYFUNCTION("GOOGLETRANSLATE(C349,""zh"",""vi"")"),"Lông lửng và các chất thải từ lông động vật khác dùng để làm bàn chải (lông lửng)")</f>
        <v>Lông lửng và các chất thải từ lông động vật khác dùng để làm bàn chải (lông lửng)</v>
      </c>
    </row>
    <row r="351" spans="1:4" ht="30" x14ac:dyDescent="0.25">
      <c r="A351" s="40"/>
      <c r="B351" s="22" t="s">
        <v>1772</v>
      </c>
      <c r="C351" s="23" t="s">
        <v>1773</v>
      </c>
      <c r="D351" s="24" t="str">
        <f ca="1">IFERROR(__xludf.DUMMYFUNCTION("GOOGLETRANSLATE(C350,""zh"",""vi"")"),"Lông lửng và các chất thải từ lông động vật dùng để làm bàn chải khác (bờm của các loài động vật móng guốc lẻ được thuần hóa khác).")</f>
        <v>Lông lửng và các chất thải từ lông động vật dùng để làm bàn chải khác (bờm của các loài động vật móng guốc lẻ được thuần hóa khác).</v>
      </c>
    </row>
    <row r="352" spans="1:4" ht="30" x14ac:dyDescent="0.25">
      <c r="A352" s="40"/>
      <c r="B352" s="22" t="s">
        <v>1774</v>
      </c>
      <c r="C352" s="23" t="s">
        <v>1775</v>
      </c>
      <c r="D352" s="24" t="str">
        <f ca="1">IFERROR(__xludf.DUMMYFUNCTION("GOOGLETRANSLATE(C351,""zh"",""vi"")"),"Lông lửng và các chất thải từ lông động vật dùng để làm bàn chải khác (bờm của các loài động vật móng guốc lẻ hoang dã khác).")</f>
        <v>Lông lửng và các chất thải từ lông động vật dùng để làm bàn chải khác (bờm của các loài động vật móng guốc lẻ hoang dã khác).</v>
      </c>
    </row>
    <row r="353" spans="1:4" ht="30" x14ac:dyDescent="0.25">
      <c r="A353" s="40"/>
      <c r="B353" s="22" t="s">
        <v>1776</v>
      </c>
      <c r="C353" s="23" t="s">
        <v>1777</v>
      </c>
      <c r="D353" s="24" t="str">
        <f ca="1">IFERROR(__xludf.DUMMYFUNCTION("GOOGLETRANSLATE(C352,""zh"",""vi"")"),"Lông lửng và các chất thải từ lông động vật dùng để làm bàn chải khác (bờm của các loài động vật móng guốc chẵn được thuần hóa khác).")</f>
        <v>Lông lửng và các chất thải từ lông động vật dùng để làm bàn chải khác (bờm của các loài động vật móng guốc chẵn được thuần hóa khác).</v>
      </c>
    </row>
    <row r="354" spans="1:4" ht="60" x14ac:dyDescent="0.25">
      <c r="A354" s="40"/>
      <c r="B354" s="22" t="s">
        <v>1778</v>
      </c>
      <c r="C354" s="23" t="s">
        <v>1779</v>
      </c>
      <c r="D354" s="24" t="str">
        <f ca="1">IFERROR(__xludf.DUMMYFUNCTION("GOOGLETRANSLATE(C353,""zh"",""vi"")"),"Lông lửng và các loại lông động vật khác dùng để làm bàn chải (lông bờm của các loài động vật móng guốc chẵn ngón hoang dã khác)
")</f>
        <v xml:space="preserve">Lông lửng và các loại lông động vật khác dùng để làm bàn chải (lông bờm của các loài động vật móng guốc chẵn ngón hoang dã khác)
</v>
      </c>
    </row>
    <row r="355" spans="1:4" ht="30" x14ac:dyDescent="0.25">
      <c r="A355" s="40"/>
      <c r="B355" s="22" t="s">
        <v>1780</v>
      </c>
      <c r="C355" s="23" t="s">
        <v>1781</v>
      </c>
      <c r="D355" s="24" t="str">
        <f ca="1">IFERROR(__xludf.DUMMYFUNCTION("GOOGLETRANSLATE(C354,""zh"",""vi"")"),"Lông lửng và các chất thải từ lông động vật khác dùng để làm bàn chải (lông động vật khác không được liệt kê).")</f>
        <v>Lông lửng và các chất thải từ lông động vật khác dùng để làm bàn chải (lông động vật khác không được liệt kê).</v>
      </c>
    </row>
    <row r="356" spans="1:4" ht="75" x14ac:dyDescent="0.25">
      <c r="A356" s="40"/>
      <c r="B356" s="22" t="s">
        <v>1782</v>
      </c>
      <c r="C356" s="23" t="s">
        <v>1783</v>
      </c>
      <c r="D356" s="24" t="str">
        <f ca="1">IFERROR(__xludf.DUMMYFUNCTION("GOOGLETRANSLATE(C355,""zh"",""vi"")"),"Lớp lót bên trong sử dụng lông vũ và lông tơ của các loài chim hoang dã đang có nguy cơ tuyệt chủng (chỉ được xử lý bằng cách giặt và khử trùng, không qua bất kỳ công đoạn chế biến nào khác).
")</f>
        <v xml:space="preserve">Lớp lót bên trong sử dụng lông vũ và lông tơ của các loài chim hoang dã đang có nguy cơ tuyệt chủng (chỉ được xử lý bằng cách giặt và khử trùng, không qua bất kỳ công đoạn chế biến nào khác).
</v>
      </c>
    </row>
    <row r="357" spans="1:4" ht="60" x14ac:dyDescent="0.25">
      <c r="A357" s="40"/>
      <c r="B357" s="22" t="s">
        <v>1784</v>
      </c>
      <c r="C357" s="23" t="s">
        <v>1785</v>
      </c>
      <c r="D357" s="24" t="str">
        <f ca="1">IFERROR(__xludf.DUMMYFUNCTION("GOOGLETRANSLATE(C356,""zh"",""vi"")"),"Lông vũ và lông tơ khác (chỉ được xử lý bằng cách giặt và khử trùng, không qua xử lý thêm)
")</f>
        <v xml:space="preserve">Lông vũ và lông tơ khác (chỉ được xử lý bằng cách giặt và khử trùng, không qua xử lý thêm)
</v>
      </c>
    </row>
    <row r="358" spans="1:4" ht="45" x14ac:dyDescent="0.25">
      <c r="A358" s="40"/>
      <c r="B358" s="22" t="s">
        <v>1786</v>
      </c>
      <c r="C358" s="23" t="s">
        <v>1787</v>
      </c>
      <c r="D358" s="24" t="str">
        <f ca="1">IFERROR(__xludf.DUMMYFUNCTION("GOOGLETRANSLATE(C357,""zh"",""vi"")"),"Bột lông vũ hoặc bột lông vũ chưa hoàn chỉnh và chất thải (lông gà)
")</f>
        <v xml:space="preserve">Bột lông vũ hoặc bột lông vũ chưa hoàn chỉnh và chất thải (lông gà)
</v>
      </c>
    </row>
    <row r="359" spans="1:4" ht="45" x14ac:dyDescent="0.25">
      <c r="A359" s="40"/>
      <c r="B359" s="22" t="s">
        <v>1788</v>
      </c>
      <c r="C359" s="23" t="s">
        <v>1789</v>
      </c>
      <c r="D359" s="24" t="str">
        <f ca="1">IFERROR(__xludf.DUMMYFUNCTION("GOOGLETRANSLATE(C358,""zh"",""vi"")"),"Bột và chất thải từ lông vũ hoặc lông vũ chưa hoàn chỉnh (lông vịt)
")</f>
        <v xml:space="preserve">Bột và chất thải từ lông vũ hoặc lông vũ chưa hoàn chỉnh (lông vịt)
</v>
      </c>
    </row>
    <row r="360" spans="1:4" ht="45" x14ac:dyDescent="0.25">
      <c r="A360" s="40"/>
      <c r="B360" s="22" t="s">
        <v>1790</v>
      </c>
      <c r="C360" s="23" t="s">
        <v>1791</v>
      </c>
      <c r="D360" s="24" t="str">
        <f ca="1">IFERROR(__xludf.DUMMYFUNCTION("GOOGLETRANSLATE(C359,""zh"",""vi"")"),"Bột lông vũ hoặc bột lông vũ chưa hoàn chỉnh và chất thải (lông tơ vịt)
")</f>
        <v xml:space="preserve">Bột lông vũ hoặc bột lông vũ chưa hoàn chỉnh và chất thải (lông tơ vịt)
</v>
      </c>
    </row>
    <row r="361" spans="1:4" ht="45" x14ac:dyDescent="0.25">
      <c r="A361" s="40"/>
      <c r="B361" s="22" t="s">
        <v>1792</v>
      </c>
      <c r="C361" s="23" t="s">
        <v>1793</v>
      </c>
      <c r="D361" s="24" t="str">
        <f ca="1">IFERROR(__xludf.DUMMYFUNCTION("GOOGLETRANSLATE(C360,""zh"",""vi"")"),"Bột và chất thải từ lông vũ hoặc lông vũ chưa hoàn chỉnh (lông ngỗng)
")</f>
        <v xml:space="preserve">Bột và chất thải từ lông vũ hoặc lông vũ chưa hoàn chỉnh (lông ngỗng)
</v>
      </c>
    </row>
    <row r="362" spans="1:4" ht="45" x14ac:dyDescent="0.25">
      <c r="A362" s="40"/>
      <c r="B362" s="22" t="s">
        <v>1794</v>
      </c>
      <c r="C362" s="23" t="s">
        <v>1795</v>
      </c>
      <c r="D362" s="24" t="str">
        <f ca="1">IFERROR(__xludf.DUMMYFUNCTION("GOOGLETRANSLATE(C361,""zh"",""vi"")"),"Bột lông vũ hoặc bột lông vũ chưa hoàn chỉnh và chất thải (lông ngỗng)
")</f>
        <v xml:space="preserve">Bột lông vũ hoặc bột lông vũ chưa hoàn chỉnh và chất thải (lông ngỗng)
</v>
      </c>
    </row>
    <row r="363" spans="1:4" ht="45" x14ac:dyDescent="0.25">
      <c r="A363" s="40"/>
      <c r="B363" s="22" t="s">
        <v>1796</v>
      </c>
      <c r="C363" s="23" t="s">
        <v>1797</v>
      </c>
      <c r="D363" s="24" t="str">
        <f ca="1">IFERROR(__xludf.DUMMYFUNCTION("GOOGLETRANSLATE(C362,""zh"",""vi"")"),"Bột lông vũ và chất thải (lông gà tây)
")</f>
        <v xml:space="preserve">Bột lông vũ và chất thải (lông gà tây)
</v>
      </c>
    </row>
    <row r="364" spans="1:4" ht="45" x14ac:dyDescent="0.25">
      <c r="A364" s="40"/>
      <c r="B364" s="22" t="s">
        <v>1798</v>
      </c>
      <c r="C364" s="23" t="s">
        <v>1799</v>
      </c>
      <c r="D364" s="24" t="str">
        <f ca="1">IFERROR(__xludf.DUMMYFUNCTION("GOOGLETRANSLATE(C363,""zh"",""vi"")"),"Bột lông vũ và chất thải (bao gồm lông của các loài chim khác)
")</f>
        <v xml:space="preserve">Bột lông vũ và chất thải (bao gồm lông của các loài chim khác)
</v>
      </c>
    </row>
    <row r="365" spans="1:4" ht="75" x14ac:dyDescent="0.25">
      <c r="A365" s="40"/>
      <c r="B365" s="22" t="s">
        <v>1800</v>
      </c>
      <c r="C365" s="23" t="s">
        <v>1801</v>
      </c>
      <c r="D365" s="24" t="str">
        <f ca="1">IFERROR(__xludf.DUMMYFUNCTION("GOOGLETRANSLATE(C364,""zh"",""vi"")"),"Lông và lông tơ của các loài chim hoang dã có nguy cơ tuyệt chủng khác (bao gồm cả da chim có lông hoặc lông tơ và các bộ phận khác trên cơ thể chim) (lông chim hoang dã (lông tơ)) (không bao gồm lông vịt chưa qua chế biến)
")</f>
        <v xml:space="preserve">Lông và lông tơ của các loài chim hoang dã có nguy cơ tuyệt chủng khác (bao gồm cả da chim có lông hoặc lông tơ và các bộ phận khác trên cơ thể chim) (lông chim hoang dã (lông tơ)) (không bao gồm lông vịt chưa qua chế biến)
</v>
      </c>
    </row>
    <row r="366" spans="1:4" ht="75" x14ac:dyDescent="0.25">
      <c r="A366" s="40"/>
      <c r="B366" s="22" t="s">
        <v>1802</v>
      </c>
      <c r="C366" s="23" t="s">
        <v>1803</v>
      </c>
      <c r="D366" s="24" t="str">
        <f ca="1">IFERROR(__xludf.DUMMYFUNCTION("GOOGLETRANSLATE(C365,""zh"",""vi"")"),"Lông và lông tơ của các loài chim hoang dã có nguy cơ tuyệt chủng khác (bao gồm cả da chim có lông hoặc lông tơ và các bộ phận khác trên cơ thể chim) (các loại lông chim khác)
")</f>
        <v xml:space="preserve">Lông và lông tơ của các loài chim hoang dã có nguy cơ tuyệt chủng khác (bao gồm cả da chim có lông hoặc lông tơ và các bộ phận khác trên cơ thể chim) (các loại lông chim khác)
</v>
      </c>
    </row>
    <row r="367" spans="1:4" ht="75" x14ac:dyDescent="0.25">
      <c r="A367" s="40"/>
      <c r="B367" s="22" t="s">
        <v>1804</v>
      </c>
      <c r="C367" s="23" t="s">
        <v>1805</v>
      </c>
      <c r="D367" s="24" t="str">
        <f ca="1">IFERROR(__xludf.DUMMYFUNCTION("GOOGLETRANSLATE(C366,""zh"",""vi"")"),"Lông vũ và lông tơ của các loài chim hoang dã có nguy cơ tuyệt chủng khác (bao gồm cả da chim có lông vũ hoặc lông tơ và các bộ phận khác trên cơ thể chim) (lông vịt chưa qua chế biến)
")</f>
        <v xml:space="preserve">Lông vũ và lông tơ của các loài chim hoang dã có nguy cơ tuyệt chủng khác (bao gồm cả da chim có lông vũ hoặc lông tơ và các bộ phận khác trên cơ thể chim) (lông vịt chưa qua chế biến)
</v>
      </c>
    </row>
    <row r="368" spans="1:4" ht="60" x14ac:dyDescent="0.25">
      <c r="A368" s="40"/>
      <c r="B368" s="22" t="s">
        <v>1806</v>
      </c>
      <c r="C368" s="23" t="s">
        <v>1807</v>
      </c>
      <c r="D368" s="24" t="str">
        <f ca="1">IFERROR(__xludf.DUMMYFUNCTION("GOOGLETRANSLATE(C367,""zh"",""vi"")"),"Các loại lông khác, lông tơ (bao gồm cả da chim có lông hoặc lông tơ và các bộ phận khác trên cơ thể chim) (lông gà)
")</f>
        <v xml:space="preserve">Các loại lông khác, lông tơ (bao gồm cả da chim có lông hoặc lông tơ và các bộ phận khác trên cơ thể chim) (lông gà)
</v>
      </c>
    </row>
    <row r="369" spans="1:4" ht="60" x14ac:dyDescent="0.25">
      <c r="A369" s="40"/>
      <c r="B369" s="22" t="s">
        <v>1808</v>
      </c>
      <c r="C369" s="23" t="s">
        <v>1809</v>
      </c>
      <c r="D369" s="24" t="str">
        <f ca="1">IFERROR(__xludf.DUMMYFUNCTION("GOOGLETRANSLATE(C368,""zh"",""vi"")"),"Các loại lông vũ khác, lông tơ (bao gồm da chim có lông vũ hoặc lông tơ và các bộ phận khác của cơ thể chim) (lông vịt) (không bao gồm lông vịt chưa qua chế biến)
")</f>
        <v xml:space="preserve">Các loại lông vũ khác, lông tơ (bao gồm da chim có lông vũ hoặc lông tơ và các bộ phận khác của cơ thể chim) (lông vịt) (không bao gồm lông vịt chưa qua chế biến)
</v>
      </c>
    </row>
    <row r="370" spans="1:4" ht="60" x14ac:dyDescent="0.25">
      <c r="A370" s="40"/>
      <c r="B370" s="22" t="s">
        <v>1810</v>
      </c>
      <c r="C370" s="23" t="s">
        <v>1811</v>
      </c>
      <c r="D370" s="24" t="str">
        <f ca="1">IFERROR(__xludf.DUMMYFUNCTION("GOOGLETRANSLATE(C369,""zh"",""vi"")"),"Lông vũ khác, lông tơ (bao gồm cả da chim có lông vũ hoặc lông tơ và các bộ phận khác trên cơ thể chim) (lông tơ vịt)
")</f>
        <v xml:space="preserve">Lông vũ khác, lông tơ (bao gồm cả da chim có lông vũ hoặc lông tơ và các bộ phận khác trên cơ thể chim) (lông tơ vịt)
</v>
      </c>
    </row>
    <row r="371" spans="1:4" ht="60" x14ac:dyDescent="0.25">
      <c r="A371" s="40"/>
      <c r="B371" s="22" t="s">
        <v>1812</v>
      </c>
      <c r="C371" s="23" t="s">
        <v>1813</v>
      </c>
      <c r="D371" s="24" t="str">
        <f ca="1">IFERROR(__xludf.DUMMYFUNCTION("GOOGLETRANSLATE(C370,""zh"",""vi"")"),"Các loại lông khác, lông tơ (bao gồm cả da chim có lông hoặc lông tơ và các bộ phận khác trên cơ thể chim) (lông ngỗng)
")</f>
        <v xml:space="preserve">Các loại lông khác, lông tơ (bao gồm cả da chim có lông hoặc lông tơ và các bộ phận khác trên cơ thể chim) (lông ngỗng)
</v>
      </c>
    </row>
    <row r="372" spans="1:4" ht="60" x14ac:dyDescent="0.25">
      <c r="A372" s="40"/>
      <c r="B372" s="22" t="s">
        <v>1814</v>
      </c>
      <c r="C372" s="23" t="s">
        <v>1815</v>
      </c>
      <c r="D372" s="24" t="str">
        <f ca="1">IFERROR(__xludf.DUMMYFUNCTION("GOOGLETRANSLATE(C371,""zh"",""vi"")"),"Các loại lông khác, lông tơ (bao gồm cả da chim có lông hoặc lông tơ và các bộ phận khác trên cơ thể chim) (lông tơ ngỗng)
")</f>
        <v xml:space="preserve">Các loại lông khác, lông tơ (bao gồm cả da chim có lông hoặc lông tơ và các bộ phận khác trên cơ thể chim) (lông tơ ngỗng)
</v>
      </c>
    </row>
    <row r="373" spans="1:4" ht="60" x14ac:dyDescent="0.25">
      <c r="A373" s="40"/>
      <c r="B373" s="22" t="s">
        <v>1816</v>
      </c>
      <c r="C373" s="23" t="s">
        <v>1817</v>
      </c>
      <c r="D373" s="24" t="str">
        <f ca="1">IFERROR(__xludf.DUMMYFUNCTION("GOOGLETRANSLATE(C372,""zh"",""vi"")"),"Các loại lông khác, lông tơ (bao gồm cả da chim có lông hoặc lông tơ và các bộ phận khác trên cơ thể chim) (lông gà tây)
")</f>
        <v xml:space="preserve">Các loại lông khác, lông tơ (bao gồm cả da chim có lông hoặc lông tơ và các bộ phận khác trên cơ thể chim) (lông gà tây)
</v>
      </c>
    </row>
    <row r="374" spans="1:4" ht="60" x14ac:dyDescent="0.25">
      <c r="A374" s="40"/>
      <c r="B374" s="22" t="s">
        <v>1818</v>
      </c>
      <c r="C374" s="23" t="s">
        <v>1819</v>
      </c>
      <c r="D374" s="24" t="str">
        <f ca="1">IFERROR(__xludf.DUMMYFUNCTION("GOOGLETRANSLATE(C373,""zh"",""vi"")"),"Các loại lông khác, lông tơ (bao gồm da chim có lông hoặc lông tơ và các bộ phận khác của cơ thể chim) (các loại lông chim khác)
")</f>
        <v xml:space="preserve">Các loại lông khác, lông tơ (bao gồm da chim có lông hoặc lông tơ và các bộ phận khác của cơ thể chim) (các loại lông chim khác)
</v>
      </c>
    </row>
    <row r="375" spans="1:4" ht="60" x14ac:dyDescent="0.25">
      <c r="A375" s="40"/>
      <c r="B375" s="22" t="s">
        <v>1820</v>
      </c>
      <c r="C375" s="23" t="s">
        <v>1821</v>
      </c>
      <c r="D375" s="24" t="str">
        <f ca="1">IFERROR(__xludf.DUMMYFUNCTION("GOOGLETRANSLATE(C374,""zh"",""vi"")"),"Các loại lông khác, lông tơ (bao gồm da chim có lông hoặc lông tơ và các bộ phận khác của cơ thể chim) (lông vịt chưa qua chế biến)
")</f>
        <v xml:space="preserve">Các loại lông khác, lông tơ (bao gồm da chim có lông hoặc lông tơ và các bộ phận khác của cơ thể chim) (lông vịt chưa qua chế biến)
</v>
      </c>
    </row>
    <row r="376" spans="1:4" ht="75" x14ac:dyDescent="0.25">
      <c r="A376" s="40"/>
      <c r="B376" s="22" t="s">
        <v>1822</v>
      </c>
      <c r="C376" s="23" t="s">
        <v>1823</v>
      </c>
      <c r="D376" s="24" t="str">
        <f ca="1">IFERROR(__xludf.DUMMYFUNCTION("GOOGLETRANSLATE(C375,""zh"",""vi"")"),"Lông ngựa phế thải (dù đã được xử lý thành dải có hoặc không có lớp đệm) (bờm ngựa (bao gồm cả lông đuôi ngựa)) (không bao gồm lông (bờm) và lông đuôi ngựa chưa qua xử lý)
")</f>
        <v xml:space="preserve">Lông ngựa phế thải (dù đã được xử lý thành dải có hoặc không có lớp đệm) (bờm ngựa (bao gồm cả lông đuôi ngựa)) (không bao gồm lông (bờm) và lông đuôi ngựa chưa qua xử lý)
</v>
      </c>
    </row>
    <row r="377" spans="1:4" ht="60" x14ac:dyDescent="0.25">
      <c r="A377" s="40"/>
      <c r="B377" s="22" t="s">
        <v>1824</v>
      </c>
      <c r="C377" s="23" t="s">
        <v>1825</v>
      </c>
      <c r="D377" s="24" t="str">
        <f ca="1">IFERROR(__xludf.DUMMYFUNCTION("GOOGLETRANSLATE(C376,""zh"",""vi"")"),"Lông ngựa phế thải (dù đã được xử lý thành từng mảnh có đệm hay không) (và các loại bờm khác từ các loài động vật móng guốc lẻ được thuần hóa)
")</f>
        <v xml:space="preserve">Lông ngựa phế thải (dù đã được xử lý thành từng mảnh có đệm hay không) (và các loại bờm khác từ các loài động vật móng guốc lẻ được thuần hóa)
</v>
      </c>
    </row>
    <row r="378" spans="1:4" ht="75" x14ac:dyDescent="0.25">
      <c r="A378" s="40"/>
      <c r="B378" s="22" t="s">
        <v>1826</v>
      </c>
      <c r="C378" s="23" t="s">
        <v>1827</v>
      </c>
      <c r="D378" s="24" t="str">
        <f ca="1">IFERROR(__xludf.DUMMYFUNCTION("GOOGLETRANSLATE(C377,""zh"",""vi"")"),"Lông ngựa phế thải (dù đã được xử lý thành dải có hoặc không có lớp đệm) (bờm ngựa hoang (bao gồm cả lông đuôi)) (không bao gồm lông (bờm) và lông đuôi ngựa chưa qua xử lý)
")</f>
        <v xml:space="preserve">Lông ngựa phế thải (dù đã được xử lý thành dải có hoặc không có lớp đệm) (bờm ngựa hoang (bao gồm cả lông đuôi)) (không bao gồm lông (bờm) và lông đuôi ngựa chưa qua xử lý)
</v>
      </c>
    </row>
    <row r="379" spans="1:4" ht="60" x14ac:dyDescent="0.25">
      <c r="A379" s="40"/>
      <c r="B379" s="22" t="s">
        <v>1828</v>
      </c>
      <c r="C379" s="23" t="s">
        <v>1829</v>
      </c>
      <c r="D379" s="24" t="str">
        <f ca="1">IFERROR(__xludf.DUMMYFUNCTION("GOOGLETRANSLATE(C378,""zh"",""vi"")"),"Lông ngựa phế thải (dù đã được xử lý thành dải có hoặc không có lớp đệm) (bờm của các loài động vật móng guốc lẻ hoang dã khác)
")</f>
        <v xml:space="preserve">Lông ngựa phế thải (dù đã được xử lý thành dải có hoặc không có lớp đệm) (bờm của các loài động vật móng guốc lẻ hoang dã khác)
</v>
      </c>
    </row>
    <row r="380" spans="1:4" ht="60" x14ac:dyDescent="0.25">
      <c r="A380" s="40"/>
      <c r="B380" s="22" t="s">
        <v>1830</v>
      </c>
      <c r="C380" s="23" t="s">
        <v>1831</v>
      </c>
      <c r="D380" s="24" t="str">
        <f ca="1">IFERROR(__xludf.DUMMYFUNCTION("GOOGLETRANSLATE(C379,""zh"",""vi"")"),"Lông ngựa phế thải (dù đã được xử lý thành dải có hoặc không có lớp đệm) (lông đuôi ngựa chưa qua xử lý)
")</f>
        <v xml:space="preserve">Lông ngựa phế thải (dù đã được xử lý thành dải có hoặc không có lớp đệm) (lông đuôi ngựa chưa qua xử lý)
</v>
      </c>
    </row>
    <row r="381" spans="1:4" ht="45" x14ac:dyDescent="0.25">
      <c r="A381" s="40"/>
      <c r="B381" s="22" t="s">
        <v>1832</v>
      </c>
      <c r="C381" s="23" t="s">
        <v>1833</v>
      </c>
      <c r="D381" s="24" t="str">
        <f ca="1">IFERROR(__xludf.DUMMYFUNCTION("GOOGLETRANSLATE(C380,""zh"",""vi"")"),"Lông ngựa khác (dù đã được xử lý thành các phần có đệm hoặc không có đệm) (bờm ngựa (bao gồm cả lông đuôi)) (không bao gồm bờm và lông đuôi ngựa chưa qua xử lý)")</f>
        <v>Lông ngựa khác (dù đã được xử lý thành các phần có đệm hoặc không có đệm) (bờm ngựa (bao gồm cả lông đuôi)) (không bao gồm bờm và lông đuôi ngựa chưa qua xử lý)</v>
      </c>
    </row>
    <row r="382" spans="1:4" ht="60" x14ac:dyDescent="0.25">
      <c r="A382" s="40"/>
      <c r="B382" s="22" t="s">
        <v>1834</v>
      </c>
      <c r="C382" s="23" t="s">
        <v>1835</v>
      </c>
      <c r="D382" s="24" t="str">
        <f ca="1">IFERROR(__xludf.DUMMYFUNCTION("GOOGLETRANSLATE(C381,""zh"",""vi"")"),"Lông ngựa khác (cho dù đã được xử lý thành đầu có đệm hoặc không có đệm) (bờm của các loài động vật móng guốc lẻ khác đã được thuần hóa)
")</f>
        <v xml:space="preserve">Lông ngựa khác (cho dù đã được xử lý thành đầu có đệm hoặc không có đệm) (bờm của các loài động vật móng guốc lẻ khác đã được thuần hóa)
</v>
      </c>
    </row>
    <row r="383" spans="1:4" ht="30" x14ac:dyDescent="0.25">
      <c r="A383" s="40"/>
      <c r="B383" s="22" t="s">
        <v>1836</v>
      </c>
      <c r="C383" s="23" t="s">
        <v>1837</v>
      </c>
      <c r="D383" s="24" t="str">
        <f ca="1">IFERROR(__xludf.DUMMYFUNCTION("GOOGLETRANSLATE(C382,""zh"",""vi"")"),"Lông ngựa khác (cho dù đã được xử lý thành các phần có đệm hoặc không có đệm) (bờm ngựa hoang (bao gồm cả lông đuôi))")</f>
        <v>Lông ngựa khác (cho dù đã được xử lý thành các phần có đệm hoặc không có đệm) (bờm ngựa hoang (bao gồm cả lông đuôi))</v>
      </c>
    </row>
    <row r="384" spans="1:4" ht="60" x14ac:dyDescent="0.25">
      <c r="A384" s="40"/>
      <c r="B384" s="22" t="s">
        <v>1838</v>
      </c>
      <c r="C384" s="23" t="s">
        <v>1839</v>
      </c>
      <c r="D384" s="24" t="str">
        <f ca="1">IFERROR(__xludf.DUMMYFUNCTION("GOOGLETRANSLATE(C383,""zh"",""vi"")"),"Lông ngựa khác (dù đã được xử lý thành đầu có đệm hay không có đệm) (bờm của các loài động vật móng guốc lẻ khác)
")</f>
        <v xml:space="preserve">Lông ngựa khác (dù đã được xử lý thành đầu có đệm hay không có đệm) (bờm của các loài động vật móng guốc lẻ khác)
</v>
      </c>
    </row>
    <row r="385" spans="1:4" ht="30" x14ac:dyDescent="0.25">
      <c r="A385" s="40"/>
      <c r="B385" s="22" t="s">
        <v>1840</v>
      </c>
      <c r="C385" s="23" t="s">
        <v>1841</v>
      </c>
      <c r="D385" s="24" t="str">
        <f ca="1">IFERROR(__xludf.DUMMYFUNCTION("GOOGLETRANSLATE(C384,""zh"",""vi"")"),"Lông ngựa khác (dù đã được xử lý thành dải có hoặc không có lớp đệm) (lông đuôi ngựa chưa qua xử lý)")</f>
        <v>Lông ngựa khác (dù đã được xử lý thành dải có hoặc không có lớp đệm) (lông đuôi ngựa chưa qua xử lý)</v>
      </c>
    </row>
    <row r="386" spans="1:4" ht="75" x14ac:dyDescent="0.25">
      <c r="A386" s="40"/>
      <c r="B386" s="22" t="s">
        <v>1842</v>
      </c>
      <c r="C386" s="23" t="s">
        <v>1843</v>
      </c>
      <c r="D386" s="24" t="str">
        <f ca="1">IFERROR(__xludf.DUMMYFUNCTION("GOOGLETRANSLATE(C385,""zh"",""vi"")"),"Các sản phẩm động vật hoang dã có nguy cơ tuyệt chủng khác không được liệt kê theo số (bao gồm cả động vật chết không thích hợp cho con người tiêu thụ theo Chương 1) (bờm của các loài động vật móng guốc lẻ hoang dã khác)
")</f>
        <v xml:space="preserve">Các sản phẩm động vật hoang dã có nguy cơ tuyệt chủng khác không được liệt kê theo số (bao gồm cả động vật chết không thích hợp cho con người tiêu thụ theo Chương 1) (bờm của các loài động vật móng guốc lẻ hoang dã khác)
</v>
      </c>
    </row>
    <row r="387" spans="1:4" ht="75" x14ac:dyDescent="0.25">
      <c r="A387" s="40"/>
      <c r="B387" s="22" t="s">
        <v>1844</v>
      </c>
      <c r="C387" s="23" t="s">
        <v>1845</v>
      </c>
      <c r="D387" s="24" t="str">
        <f ca="1">IFERROR(__xludf.DUMMYFUNCTION("GOOGLETRANSLATE(C386,""zh"",""vi"")"),"Các sản phẩm động vật hoang dã có nguy cơ tuyệt chủng khác không được liệt kê theo số (bao gồm cả động vật chết không thích hợp cho con người tiêu thụ theo Chương 1) (bờm của các loài động vật móng guốc chẵn khác hoang dã)
")</f>
        <v xml:space="preserve">Các sản phẩm động vật hoang dã có nguy cơ tuyệt chủng khác không được liệt kê theo số (bao gồm cả động vật chết không thích hợp cho con người tiêu thụ theo Chương 1) (bờm của các loài động vật móng guốc chẵn khác hoang dã)
</v>
      </c>
    </row>
    <row r="388" spans="1:4" ht="75" x14ac:dyDescent="0.25">
      <c r="A388" s="40"/>
      <c r="B388" s="22" t="s">
        <v>1846</v>
      </c>
      <c r="C388" s="23" t="s">
        <v>1847</v>
      </c>
      <c r="D388" s="24" t="str">
        <f ca="1">IFERROR(__xludf.DUMMYFUNCTION("GOOGLETRANSLATE(C387,""zh"",""vi"")"),"Các sản phẩm động vật hoang dã có nguy cơ tuyệt chủng khác không được liệt kê theo số (bao gồm cả động vật chết không thích hợp cho con người tiêu thụ theo Chương 1) (lông bờm và đuôi ngựa chưa qua chế biến)
")</f>
        <v xml:space="preserve">Các sản phẩm động vật hoang dã có nguy cơ tuyệt chủng khác không được liệt kê theo số (bao gồm cả động vật chết không thích hợp cho con người tiêu thụ theo Chương 1) (lông bờm và đuôi ngựa chưa qua chế biến)
</v>
      </c>
    </row>
    <row r="389" spans="1:4" ht="75" x14ac:dyDescent="0.25">
      <c r="A389" s="40"/>
      <c r="B389" s="22" t="s">
        <v>1848</v>
      </c>
      <c r="C389" s="23" t="s">
        <v>1849</v>
      </c>
      <c r="D389" s="24" t="str">
        <f ca="1">IFERROR(__xludf.DUMMYFUNCTION("GOOGLETRANSLATE(C388,""zh"",""vi"")"),"Các sản phẩm động vật hoang dã có nguy cơ tuyệt chủng khác không được liệt kê theo số (bao gồm cả động vật chết không thích hợp cho con người tiêu thụ theo Chương 1) (lông hươu chưa qua chế biến)
")</f>
        <v xml:space="preserve">Các sản phẩm động vật hoang dã có nguy cơ tuyệt chủng khác không được liệt kê theo số (bao gồm cả động vật chết không thích hợp cho con người tiêu thụ theo Chương 1) (lông hươu chưa qua chế biến)
</v>
      </c>
    </row>
    <row r="390" spans="1:4" ht="75" x14ac:dyDescent="0.25">
      <c r="A390" s="40"/>
      <c r="B390" s="22" t="s">
        <v>1850</v>
      </c>
      <c r="C390" s="23" t="s">
        <v>1851</v>
      </c>
      <c r="D390" s="24" t="str">
        <f ca="1">IFERROR(__xludf.DUMMYFUNCTION("GOOGLETRANSLATE(C389,""zh"",""vi"")"),"Các sản phẩm động vật hoang dã có nguy cơ tuyệt chủng khác không được liệt kê theo số (bao gồm cả động vật chết không thích hợp cho con người tiêu thụ theo Chương 1) (lông thú chưa qua chế biến)
")</f>
        <v xml:space="preserve">Các sản phẩm động vật hoang dã có nguy cơ tuyệt chủng khác không được liệt kê theo số (bao gồm cả động vật chết không thích hợp cho con người tiêu thụ theo Chương 1) (lông thú chưa qua chế biến)
</v>
      </c>
    </row>
    <row r="391" spans="1:4" ht="75" x14ac:dyDescent="0.25">
      <c r="A391" s="40"/>
      <c r="B391" s="22" t="s">
        <v>1852</v>
      </c>
      <c r="C391" s="23" t="s">
        <v>1853</v>
      </c>
      <c r="D391" s="24" t="str">
        <f ca="1">IFERROR(__xludf.DUMMYFUNCTION("GOOGLETRANSLATE(C390,""zh"",""vi"")"),"Các sản phẩm động vật khác không được liệt kê theo số (bao gồm cả động vật chết từ Chương 1 không thích hợp cho con người tiêu thụ) (bờm của các loài động vật móng guốc lẻ được thuần hóa khác)
")</f>
        <v xml:space="preserve">Các sản phẩm động vật khác không được liệt kê theo số (bao gồm cả động vật chết từ Chương 1 không thích hợp cho con người tiêu thụ) (bờm của các loài động vật móng guốc lẻ được thuần hóa khác)
</v>
      </c>
    </row>
    <row r="392" spans="1:4" ht="75" x14ac:dyDescent="0.25">
      <c r="A392" s="40"/>
      <c r="B392" s="22" t="s">
        <v>1854</v>
      </c>
      <c r="C392" s="23" t="s">
        <v>1855</v>
      </c>
      <c r="D392" s="24" t="str">
        <f ca="1">IFERROR(__xludf.DUMMYFUNCTION("GOOGLETRANSLATE(C391,""zh"",""vi"")"),"Các sản phẩm động vật khác không được liệt kê theo số (bao gồm cả động vật chết không thích hợp cho người tiêu dùng theo Chương 1) (bờm của các loài động vật móng guốc chẵn được thuần hóa khác)
")</f>
        <v xml:space="preserve">Các sản phẩm động vật khác không được liệt kê theo số (bao gồm cả động vật chết không thích hợp cho người tiêu dùng theo Chương 1) (bờm của các loài động vật móng guốc chẵn được thuần hóa khác)
</v>
      </c>
    </row>
    <row r="393" spans="1:4" ht="60" x14ac:dyDescent="0.25">
      <c r="A393" s="40"/>
      <c r="B393" s="22" t="s">
        <v>1856</v>
      </c>
      <c r="C393" s="23" t="s">
        <v>1857</v>
      </c>
      <c r="D393" s="24" t="str">
        <f ca="1">IFERROR(__xludf.DUMMYFUNCTION("GOOGLETRANSLATE(C392,""zh"",""vi"")"),"Các sản phẩm động vật khác không được liệt kê theo số (bao gồm cả động vật chết không thích hợp cho người tiêu dùng theo Chương 1) (lông chim khác)
")</f>
        <v xml:space="preserve">Các sản phẩm động vật khác không được liệt kê theo số (bao gồm cả động vật chết không thích hợp cho người tiêu dùng theo Chương 1) (lông chim khác)
</v>
      </c>
    </row>
    <row r="394" spans="1:4" ht="75" x14ac:dyDescent="0.25">
      <c r="A394" s="40"/>
      <c r="B394" s="22" t="s">
        <v>1858</v>
      </c>
      <c r="C394" s="23" t="s">
        <v>1859</v>
      </c>
      <c r="D394" s="24" t="str">
        <f ca="1">IFERROR(__xludf.DUMMYFUNCTION("GOOGLETRANSLATE(C393,""zh"",""vi"")"),"Các sản phẩm động vật khác không được liệt kê theo số (bao gồm cả động vật chết không thích hợp cho người tiêu dùng theo Chương 1) (lông bờm và đuôi ngựa chưa qua chế biến)
")</f>
        <v xml:space="preserve">Các sản phẩm động vật khác không được liệt kê theo số (bao gồm cả động vật chết không thích hợp cho người tiêu dùng theo Chương 1) (lông bờm và đuôi ngựa chưa qua chế biến)
</v>
      </c>
    </row>
    <row r="395" spans="1:4" ht="75" x14ac:dyDescent="0.25">
      <c r="A395" s="40"/>
      <c r="B395" s="22" t="s">
        <v>1860</v>
      </c>
      <c r="C395" s="23" t="s">
        <v>1861</v>
      </c>
      <c r="D395" s="24" t="str">
        <f ca="1">IFERROR(__xludf.DUMMYFUNCTION("GOOGLETRANSLATE(C394,""zh"",""vi"")"),"Các sản phẩm động vật khác không được liệt kê theo số (bao gồm cả động vật chết không thích hợp cho con người tiêu thụ theo Chương 1) (lông hươu chưa qua chế biến)
")</f>
        <v xml:space="preserve">Các sản phẩm động vật khác không được liệt kê theo số (bao gồm cả động vật chết không thích hợp cho con người tiêu thụ theo Chương 1) (lông hươu chưa qua chế biến)
</v>
      </c>
    </row>
    <row r="396" spans="1:4" ht="75" x14ac:dyDescent="0.25">
      <c r="A396" s="40"/>
      <c r="B396" s="22" t="s">
        <v>1862</v>
      </c>
      <c r="C396" s="23" t="s">
        <v>1863</v>
      </c>
      <c r="D396" s="24" t="str">
        <f ca="1">IFERROR(__xludf.DUMMYFUNCTION("GOOGLETRANSLATE(C395,""zh"",""vi"")"),"Các sản phẩm động vật khác không được liệt kê theo số thứ tự (bao gồm cả động vật chết từ Chương 1 không thích hợp cho con người tiêu thụ) (lông thú có túi chưa qua chế biến)
")</f>
        <v xml:space="preserve">Các sản phẩm động vật khác không được liệt kê theo số thứ tự (bao gồm cả động vật chết từ Chương 1 không thích hợp cho con người tiêu thụ) (lông thú có túi chưa qua chế biến)
</v>
      </c>
    </row>
    <row r="397" spans="1:4" ht="45" x14ac:dyDescent="0.25">
      <c r="A397" s="40"/>
      <c r="B397" s="22" t="s">
        <v>1864</v>
      </c>
      <c r="C397" s="23" t="s">
        <v>1865</v>
      </c>
      <c r="D397" s="24" t="str">
        <f ca="1">IFERROR(__xludf.DUMMYFUNCTION("GOOGLETRANSLATE(C396,""zh"",""vi"")"),"Len cừu chưa chải, có chứa mỡ (trong hạn ngạch)
")</f>
        <v xml:space="preserve">Len cừu chưa chải, có chứa mỡ (trong hạn ngạch)
</v>
      </c>
    </row>
    <row r="398" spans="1:4" ht="45" x14ac:dyDescent="0.25">
      <c r="A398" s="40"/>
      <c r="B398" s="22" t="s">
        <v>1866</v>
      </c>
      <c r="C398" s="23" t="s">
        <v>1867</v>
      </c>
      <c r="D398" s="24" t="str">
        <f ca="1">IFERROR(__xludf.DUMMYFUNCTION("GOOGLETRANSLATE(C397,""zh"",""vi"")"),"Len lông dê chưa chải, có chứa mỡ (trong hạn ngạch)
")</f>
        <v xml:space="preserve">Len lông dê chưa chải, có chứa mỡ (trong hạn ngạch)
</v>
      </c>
    </row>
    <row r="399" spans="1:4" ht="45" x14ac:dyDescent="0.25">
      <c r="A399" s="40"/>
      <c r="B399" s="22" t="s">
        <v>1868</v>
      </c>
      <c r="C399" s="23" t="s">
        <v>1869</v>
      </c>
      <c r="D399" s="24" t="str">
        <f ca="1">IFERROR(__xludf.DUMMYFUNCTION("GOOGLETRANSLATE(C398,""zh"",""vi"")"),"Len cừu chưa chải, dính mỡ (phụ phí)
")</f>
        <v xml:space="preserve">Len cừu chưa chải, dính mỡ (phụ phí)
</v>
      </c>
    </row>
    <row r="400" spans="1:4" ht="45" x14ac:dyDescent="0.25">
      <c r="A400" s="40"/>
      <c r="B400" s="22" t="s">
        <v>1870</v>
      </c>
      <c r="C400" s="23" t="s">
        <v>1871</v>
      </c>
      <c r="D400" s="24" t="str">
        <f ca="1">IFERROR(__xludf.DUMMYFUNCTION("GOOGLETRANSLATE(C399,""zh"",""vi"")"),"Len cắt tỉa chưa chải, dính dầu mỡ (phụ phí) (lông dê)
")</f>
        <v xml:space="preserve">Len cắt tỉa chưa chải, dính dầu mỡ (phụ phí) (lông dê)
</v>
      </c>
    </row>
    <row r="401" spans="1:4" ht="45" x14ac:dyDescent="0.25">
      <c r="A401" s="40"/>
      <c r="B401" s="22" t="s">
        <v>1872</v>
      </c>
      <c r="C401" s="23" t="s">
        <v>1873</v>
      </c>
      <c r="D401" s="24" t="str">
        <f ca="1">IFERROR(__xludf.DUMMYFUNCTION("GOOGLETRANSLATE(C400,""zh"",""vi"")"),"Len chưa chải có chứa chất béo khác (trong hạn ngạch) (len cừu)
")</f>
        <v xml:space="preserve">Len chưa chải có chứa chất béo khác (trong hạn ngạch) (len cừu)
</v>
      </c>
    </row>
    <row r="402" spans="1:4" ht="45" x14ac:dyDescent="0.25">
      <c r="A402" s="40"/>
      <c r="B402" s="22" t="s">
        <v>1874</v>
      </c>
      <c r="C402" s="23" t="s">
        <v>1875</v>
      </c>
      <c r="D402" s="24" t="str">
        <f ca="1">IFERROR(__xludf.DUMMYFUNCTION("GOOGLETRANSLATE(C401,""zh"",""vi"")"),"Len chứa mỡ chưa chải (trong hạn ngạch) (lông dê)
")</f>
        <v xml:space="preserve">Len chứa mỡ chưa chải (trong hạn ngạch) (lông dê)
</v>
      </c>
    </row>
    <row r="403" spans="1:4" ht="45" x14ac:dyDescent="0.25">
      <c r="A403" s="40"/>
      <c r="B403" s="22" t="s">
        <v>1876</v>
      </c>
      <c r="C403" s="23" t="s">
        <v>1877</v>
      </c>
      <c r="D403" s="24" t="str">
        <f ca="1">IFERROR(__xludf.DUMMYFUNCTION("GOOGLETRANSLATE(C402,""zh"",""vi"")"),"Len chưa chải, có chứa chất béo (trọng lượng thừa) (len cừu)
")</f>
        <v xml:space="preserve">Len chưa chải, có chứa chất béo (trọng lượng thừa) (len cừu)
</v>
      </c>
    </row>
    <row r="404" spans="1:4" ht="45" x14ac:dyDescent="0.25">
      <c r="A404" s="40"/>
      <c r="B404" s="22" t="s">
        <v>1878</v>
      </c>
      <c r="C404" s="23" t="s">
        <v>1879</v>
      </c>
      <c r="D404" s="24" t="str">
        <f ca="1">IFERROR(__xludf.DUMMYFUNCTION("GOOGLETRANSLATE(C403,""zh"",""vi"")"),"Len chưa chải, có chứa chất béo (phụ phí) (lông dê)
")</f>
        <v xml:space="preserve">Len chưa chải, có chứa chất béo (phụ phí) (lông dê)
</v>
      </c>
    </row>
    <row r="405" spans="1:4" ht="45" x14ac:dyDescent="0.25">
      <c r="A405" s="40"/>
      <c r="B405" s="22" t="s">
        <v>1880</v>
      </c>
      <c r="C405" s="23" t="s">
        <v>1881</v>
      </c>
      <c r="D405" s="24" t="str">
        <f ca="1">IFERROR(__xludf.DUMMYFUNCTION("GOOGLETRANSLATE(C404,""zh"",""vi"")"),"Len chưa chải, chưa tách mỡ, đã xén (chưa cacbon hóa) (trong hạn ngạch)
")</f>
        <v xml:space="preserve">Len chưa chải, chưa tách mỡ, đã xén (chưa cacbon hóa) (trong hạn ngạch)
</v>
      </c>
    </row>
    <row r="406" spans="1:4" ht="45" x14ac:dyDescent="0.25">
      <c r="A406" s="40"/>
      <c r="B406" s="22" t="s">
        <v>1882</v>
      </c>
      <c r="C406" s="23" t="s">
        <v>1883</v>
      </c>
      <c r="D406" s="24" t="str">
        <f ca="1">IFERROR(__xludf.DUMMYFUNCTION("GOOGLETRANSLATE(C405,""zh"",""vi"")"),"Len chưa chải, đã tẩy dầu mỡ, đã xén (chưa cacbon hóa) (phụ phí bổ sung)
")</f>
        <v xml:space="preserve">Len chưa chải, đã tẩy dầu mỡ, đã xén (chưa cacbon hóa) (phụ phí bổ sung)
</v>
      </c>
    </row>
    <row r="407" spans="1:4" ht="45" x14ac:dyDescent="0.25">
      <c r="A407" s="40"/>
      <c r="B407" s="22" t="s">
        <v>1884</v>
      </c>
      <c r="C407" s="23" t="s">
        <v>1885</v>
      </c>
      <c r="D407" s="24" t="str">
        <f ca="1">IFERROR(__xludf.DUMMYFUNCTION("GOOGLETRANSLATE(C406,""zh"",""vi"")"),"Len chưa chải, đã tẩy dầu mỡ (chưa cacbon hóa) (trong hạn ngạch)
")</f>
        <v xml:space="preserve">Len chưa chải, đã tẩy dầu mỡ (chưa cacbon hóa) (trong hạn ngạch)
</v>
      </c>
    </row>
    <row r="408" spans="1:4" ht="60" x14ac:dyDescent="0.25">
      <c r="A408" s="40"/>
      <c r="B408" s="22" t="s">
        <v>1886</v>
      </c>
      <c r="C408" s="23" t="s">
        <v>1887</v>
      </c>
      <c r="D408" s="24" t="str">
        <f ca="1">IFERROR(__xludf.DUMMYFUNCTION("GOOGLETRANSLATE(C407,""zh"",""vi"")"),"Len chưa chải, các loại len đã tẩy dầu mỡ khác (chưa cacbon hóa) (phụ phí bổ sung)
")</f>
        <v xml:space="preserve">Len chưa chải, các loại len đã tẩy dầu mỡ khác (chưa cacbon hóa) (phụ phí bổ sung)
</v>
      </c>
    </row>
    <row r="409" spans="1:4" ht="45" x14ac:dyDescent="0.25">
      <c r="A409" s="40"/>
      <c r="B409" s="22" t="s">
        <v>1888</v>
      </c>
      <c r="C409" s="23" t="s">
        <v>1889</v>
      </c>
      <c r="D409" s="24" t="str">
        <f ca="1">IFERROR(__xludf.DUMMYFUNCTION("GOOGLETRANSLATE(C408,""zh"",""vi"")"),"Lông dê cashmere chưa chải (lông dê chưa giặt)
")</f>
        <v xml:space="preserve">Lông dê cashmere chưa chải (lông dê chưa giặt)
</v>
      </c>
    </row>
    <row r="410" spans="1:4" ht="45" x14ac:dyDescent="0.25">
      <c r="A410" s="40"/>
      <c r="B410" s="22" t="s">
        <v>1890</v>
      </c>
      <c r="C410" s="23" t="s">
        <v>1891</v>
      </c>
      <c r="D410" s="24" t="str">
        <f ca="1">IFERROR(__xludf.DUMMYFUNCTION("GOOGLETRANSLATE(C409,""zh"",""vi"")"),"Len dê cashmere chưa chải
")</f>
        <v xml:space="preserve">Len dê cashmere chưa chải
</v>
      </c>
    </row>
    <row r="411" spans="1:4" ht="45" x14ac:dyDescent="0.25">
      <c r="A411" s="40"/>
      <c r="B411" s="22" t="s">
        <v>1892</v>
      </c>
      <c r="C411" s="23" t="s">
        <v>1893</v>
      </c>
      <c r="D411" s="24" t="str">
        <f ca="1">IFERROR(__xludf.DUMMYFUNCTION("GOOGLETRANSLATE(C410,""zh"",""vi"")"),"Lông thỏ quý hiếm chưa chải (lông thỏ chưa giặt)
")</f>
        <v xml:space="preserve">Lông thỏ quý hiếm chưa chải (lông thỏ chưa giặt)
</v>
      </c>
    </row>
    <row r="412" spans="1:4" ht="45" x14ac:dyDescent="0.25">
      <c r="A412" s="40"/>
      <c r="B412" s="22" t="s">
        <v>1894</v>
      </c>
      <c r="C412" s="23" t="s">
        <v>1895</v>
      </c>
      <c r="D412" s="24" t="str">
        <f ca="1">IFERROR(__xludf.DUMMYFUNCTION("GOOGLETRANSLATE(C411,""zh"",""vi"")"),"Lông thỏ quý hiếm chưa chải (các loại sợi khác)
")</f>
        <v xml:space="preserve">Lông thỏ quý hiếm chưa chải (các loại sợi khác)
</v>
      </c>
    </row>
    <row r="413" spans="1:4" ht="45" x14ac:dyDescent="0.25">
      <c r="A413" s="40"/>
      <c r="B413" s="22" t="s">
        <v>1896</v>
      </c>
      <c r="C413" s="23" t="s">
        <v>1897</v>
      </c>
      <c r="D413" s="24" t="str">
        <f ca="1">IFERROR(__xludf.DUMMYFUNCTION("GOOGLETRANSLATE(C412,""zh"",""vi"")"),"Lông thỏ chưa chải (lông thỏ chưa giặt)
")</f>
        <v xml:space="preserve">Lông thỏ chưa chải (lông thỏ chưa giặt)
</v>
      </c>
    </row>
    <row r="414" spans="1:4" ht="45" x14ac:dyDescent="0.25">
      <c r="A414" s="40"/>
      <c r="B414" s="22" t="s">
        <v>1898</v>
      </c>
      <c r="C414" s="23" t="s">
        <v>1899</v>
      </c>
      <c r="D414" s="24" t="str">
        <f ca="1">IFERROR(__xludf.DUMMYFUNCTION("GOOGLETRANSLATE(C413,""zh"",""vi"")"),"Lông thỏ chưa chải (các loại sợi khác)
")</f>
        <v xml:space="preserve">Lông thỏ chưa chải (các loại sợi khác)
</v>
      </c>
    </row>
    <row r="415" spans="1:4" ht="45" x14ac:dyDescent="0.25">
      <c r="A415" s="40"/>
      <c r="B415" s="22" t="s">
        <v>1900</v>
      </c>
      <c r="C415" s="23" t="s">
        <v>1901</v>
      </c>
      <c r="D415" s="24" t="str">
        <f ca="1">IFERROR(__xludf.DUMMYFUNCTION("GOOGLETRANSLATE(C414,""zh"",""vi"")"),"Các loại len cashmere khác chưa chải (len cashmere chưa giặt)
")</f>
        <v xml:space="preserve">Các loại len cashmere khác chưa chải (len cashmere chưa giặt)
</v>
      </c>
    </row>
    <row r="416" spans="1:4" ht="30" x14ac:dyDescent="0.25">
      <c r="A416" s="40"/>
      <c r="B416" s="22" t="s">
        <v>1902</v>
      </c>
      <c r="C416" s="23" t="s">
        <v>1903</v>
      </c>
      <c r="D416" s="24" t="str">
        <f ca="1">IFERROR(__xludf.DUMMYFUNCTION("GOOGLETRANSLATE(C415,""zh"",""vi"")"),"Các loại len cashmere khác chưa chải (len hoang dã chưa giặt (cashmere))")</f>
        <v>Các loại len cashmere khác chưa chải (len hoang dã chưa giặt (cashmere))</v>
      </c>
    </row>
    <row r="417" spans="1:4" ht="45" x14ac:dyDescent="0.25">
      <c r="A417" s="40"/>
      <c r="B417" s="22" t="s">
        <v>1904</v>
      </c>
      <c r="C417" s="23" t="s">
        <v>1905</v>
      </c>
      <c r="D417" s="24" t="str">
        <f ca="1">IFERROR(__xludf.DUMMYFUNCTION("GOOGLETRANSLATE(C416,""zh"",""vi"")"),"Các loại len cashmere khác chưa được chải
")</f>
        <v xml:space="preserve">Các loại len cashmere khác chưa được chải
</v>
      </c>
    </row>
    <row r="418" spans="1:4" ht="60" x14ac:dyDescent="0.25">
      <c r="A418" s="40"/>
      <c r="B418" s="22" t="s">
        <v>1906</v>
      </c>
      <c r="C418" s="23" t="s">
        <v>1907</v>
      </c>
      <c r="D418" s="24" t="str">
        <f ca="1">IFERROR(__xludf.DUMMYFUNCTION("GOOGLETRANSLATE(C417,""zh"",""vi"")"),"Lông chưa chải và lông tơ của các loài lạc đà hoang dã đang có nguy cơ tuyệt chủng (lông lạc đà chưa được giặt)
")</f>
        <v xml:space="preserve">Lông chưa chải và lông tơ của các loài lạc đà hoang dã đang có nguy cơ tuyệt chủng (lông lạc đà chưa được giặt)
</v>
      </c>
    </row>
    <row r="419" spans="1:4" ht="60" x14ac:dyDescent="0.25">
      <c r="A419" s="40"/>
      <c r="B419" s="22" t="s">
        <v>1908</v>
      </c>
      <c r="C419" s="23" t="s">
        <v>1909</v>
      </c>
      <c r="D419" s="24" t="str">
        <f ca="1">IFERROR(__xludf.DUMMYFUNCTION("GOOGLETRANSLATE(C418,""zh"",""vi"")"),"Lông chưa chải và lông tơ của lạc đà hoang dã đang có nguy cơ tuyệt chủng (lông lạc đà chưa giặt)
")</f>
        <v xml:space="preserve">Lông chưa chải và lông tơ của lạc đà hoang dã đang có nguy cơ tuyệt chủng (lông lạc đà chưa giặt)
</v>
      </c>
    </row>
    <row r="420" spans="1:4" ht="60" x14ac:dyDescent="0.25">
      <c r="A420" s="40"/>
      <c r="B420" s="22" t="s">
        <v>1910</v>
      </c>
      <c r="C420" s="23" t="s">
        <v>1911</v>
      </c>
      <c r="D420" s="24" t="str">
        <f ca="1">IFERROR(__xludf.DUMMYFUNCTION("GOOGLETRANSLATE(C419,""zh"",""vi"")"),"Lông tơ và tóc rối bù của lạc đà hoang dã đang có nguy cơ tuyệt chủng (và bờm chưa gội của các loài động vật móng guốc chẵn ngón hoang dã khác)
")</f>
        <v xml:space="preserve">Lông tơ và tóc rối bù của lạc đà hoang dã đang có nguy cơ tuyệt chủng (và bờm chưa gội của các loài động vật móng guốc chẵn ngón hoang dã khác)
</v>
      </c>
    </row>
    <row r="421" spans="1:4" ht="60" x14ac:dyDescent="0.25">
      <c r="A421" s="40"/>
      <c r="B421" s="22" t="s">
        <v>1912</v>
      </c>
      <c r="C421" s="23" t="s">
        <v>1913</v>
      </c>
      <c r="D421" s="24" t="str">
        <f ca="1">IFERROR(__xludf.DUMMYFUNCTION("GOOGLETRANSLATE(C420,""zh"",""vi"")"),"Lông chưa chải và lông tơ (hoặc các sợi khác) của các loài lạc đà hoang dã đang có nguy cơ tuyệt chủng
")</f>
        <v xml:space="preserve">Lông chưa chải và lông tơ (hoặc các sợi khác) của các loài lạc đà hoang dã đang có nguy cơ tuyệt chủng
</v>
      </c>
    </row>
    <row r="422" spans="1:4" ht="45" x14ac:dyDescent="0.25">
      <c r="A422" s="40"/>
      <c r="B422" s="22" t="s">
        <v>1914</v>
      </c>
      <c r="C422" s="23" t="s">
        <v>1915</v>
      </c>
      <c r="D422" s="24" t="str">
        <f ca="1">IFERROR(__xludf.DUMMYFUNCTION("GOOGLETRANSLATE(C421,""zh"",""vi"")"),"Lông lạc đà chưa chải và lông tơ (lông lạc đà chưa giặt)
")</f>
        <v xml:space="preserve">Lông lạc đà chưa chải và lông tơ (lông lạc đà chưa giặt)
</v>
      </c>
    </row>
    <row r="423" spans="1:4" ht="45" x14ac:dyDescent="0.25">
      <c r="A423" s="40"/>
      <c r="B423" s="22" t="s">
        <v>1916</v>
      </c>
      <c r="C423" s="23" t="s">
        <v>1917</v>
      </c>
      <c r="D423" s="24" t="str">
        <f ca="1">IFERROR(__xludf.DUMMYFUNCTION("GOOGLETRANSLATE(C422,""zh"",""vi"")"),"Lông lạc đà chưa chải và lông tơ (lông lạc đà chưa giặt)
")</f>
        <v xml:space="preserve">Lông lạc đà chưa chải và lông tơ (lông lạc đà chưa giặt)
</v>
      </c>
    </row>
    <row r="424" spans="1:4" ht="45" x14ac:dyDescent="0.25">
      <c r="A424" s="40"/>
      <c r="B424" s="22" t="s">
        <v>1918</v>
      </c>
      <c r="C424" s="23" t="s">
        <v>1919</v>
      </c>
      <c r="D424" s="24" t="str">
        <f ca="1">IFERROR(__xludf.DUMMYFUNCTION("GOOGLETRANSLATE(C423,""zh"",""vi"")"),"Lông lạc đà chưa chải, lông tơ (các loại sợi khác)
")</f>
        <v xml:space="preserve">Lông lạc đà chưa chải, lông tơ (các loại sợi khác)
</v>
      </c>
    </row>
    <row r="425" spans="1:4" ht="60" x14ac:dyDescent="0.25">
      <c r="A425" s="40"/>
      <c r="B425" s="22" t="s">
        <v>1920</v>
      </c>
      <c r="C425" s="23" t="s">
        <v>1921</v>
      </c>
      <c r="D425" s="24" t="str">
        <f ca="1">IFERROR(__xludf.DUMMYFUNCTION("GOOGLETRANSLATE(C424,""zh"",""vi"")"),"Lông tơ mịn chưa chải của các loài động vật hoang dã có nguy cơ tuyệt chủng khác (bờm chưa gội của các loài động vật móng guốc lẻ ngón hoang dã khác)
")</f>
        <v xml:space="preserve">Lông tơ mịn chưa chải của các loài động vật hoang dã có nguy cơ tuyệt chủng khác (bờm chưa gội của các loài động vật móng guốc lẻ ngón hoang dã khác)
</v>
      </c>
    </row>
    <row r="426" spans="1:4" ht="60" x14ac:dyDescent="0.25">
      <c r="A426" s="40"/>
      <c r="B426" s="22" t="s">
        <v>1922</v>
      </c>
      <c r="C426" s="23" t="s">
        <v>1923</v>
      </c>
      <c r="D426" s="24" t="str">
        <f ca="1">IFERROR(__xludf.DUMMYFUNCTION("GOOGLETRANSLATE(C425,""zh"",""vi"")"),"Lông tơ chưa chải của các loài động vật hoang dã có nguy cơ tuyệt chủng khác (lông tơ của bò rừng bison chưa được gội sạch)
")</f>
        <v xml:space="preserve">Lông tơ chưa chải của các loài động vật hoang dã có nguy cơ tuyệt chủng khác (lông tơ của bò rừng bison chưa được gội sạch)
</v>
      </c>
    </row>
    <row r="427" spans="1:4" ht="60" x14ac:dyDescent="0.25">
      <c r="A427" s="40"/>
      <c r="B427" s="22" t="s">
        <v>1924</v>
      </c>
      <c r="C427" s="23" t="s">
        <v>1925</v>
      </c>
      <c r="D427" s="24" t="str">
        <f ca="1">IFERROR(__xludf.DUMMYFUNCTION("GOOGLETRANSLATE(C426,""zh"",""vi"")"),"Lông tơ mịn chưa chải của các loài động vật hoang dã có nguy cơ tuyệt chủng khác (bờm chưa gội của các loài động vật móng guốc chẵn ngón hoang dã khác)
")</f>
        <v xml:space="preserve">Lông tơ mịn chưa chải của các loài động vật hoang dã có nguy cơ tuyệt chủng khác (bờm chưa gội của các loài động vật móng guốc chẵn ngón hoang dã khác)
</v>
      </c>
    </row>
    <row r="428" spans="1:4" ht="60" x14ac:dyDescent="0.25">
      <c r="A428" s="40"/>
      <c r="B428" s="22" t="s">
        <v>1926</v>
      </c>
      <c r="C428" s="23" t="s">
        <v>1927</v>
      </c>
      <c r="D428" s="24" t="str">
        <f ca="1">IFERROR(__xludf.DUMMYFUNCTION("GOOGLETRANSLATE(C427,""zh"",""vi"")"),"Lông tơ mịn chưa chải từ các loài động vật hoang dã có nguy cơ tuyệt chủng khác (lông tơ thỏ chưa giặt)
")</f>
        <v xml:space="preserve">Lông tơ mịn chưa chải từ các loài động vật hoang dã có nguy cơ tuyệt chủng khác (lông tơ thỏ chưa giặt)
</v>
      </c>
    </row>
    <row r="429" spans="1:4" ht="60" x14ac:dyDescent="0.25">
      <c r="A429" s="40"/>
      <c r="B429" s="22" t="s">
        <v>1928</v>
      </c>
      <c r="C429" s="23" t="s">
        <v>1929</v>
      </c>
      <c r="D429" s="24" t="str">
        <f ca="1">IFERROR(__xludf.DUMMYFUNCTION("GOOGLETRANSLATE(C428,""zh"",""vi"")"),"Lông tơ chưa chải của các loài động vật hoang dã có nguy cơ tuyệt chủng khác (bờm chưa gội của các loài động vật khác không được liệt kê)
")</f>
        <v xml:space="preserve">Lông tơ chưa chải của các loài động vật hoang dã có nguy cơ tuyệt chủng khác (bờm chưa gội của các loài động vật khác không được liệt kê)
</v>
      </c>
    </row>
    <row r="430" spans="1:4" ht="60" x14ac:dyDescent="0.25">
      <c r="A430" s="40"/>
      <c r="B430" s="22" t="s">
        <v>1930</v>
      </c>
      <c r="C430" s="23" t="s">
        <v>1931</v>
      </c>
      <c r="D430" s="24" t="str">
        <f ca="1">IFERROR(__xludf.DUMMYFUNCTION("GOOGLETRANSLATE(C429,""zh"",""vi"")"),"Lông tơ mịn chưa chải (các loại sợi khác) của các loài động vật hoang dã có nguy cơ tuyệt chủng khác
")</f>
        <v xml:space="preserve">Lông tơ mịn chưa chải (các loại sợi khác) của các loài động vật hoang dã có nguy cơ tuyệt chủng khác
</v>
      </c>
    </row>
    <row r="431" spans="1:4" ht="60" x14ac:dyDescent="0.25">
      <c r="A431" s="40"/>
      <c r="B431" s="22" t="s">
        <v>1932</v>
      </c>
      <c r="C431" s="23" t="s">
        <v>1933</v>
      </c>
      <c r="D431" s="24" t="str">
        <f ca="1">IFERROR(__xludf.DUMMYFUNCTION("GOOGLETRANSLATE(C430,""zh"",""vi"")"),"Lông tơ mịn chưa chải của các loài động vật khác (bờm chưa gội của các loài động vật móng guốc lẻ chân được thuần hóa khác)
")</f>
        <v xml:space="preserve">Lông tơ mịn chưa chải của các loài động vật khác (bờm chưa gội của các loài động vật móng guốc lẻ chân được thuần hóa khác)
</v>
      </c>
    </row>
    <row r="432" spans="1:4" ht="60" x14ac:dyDescent="0.25">
      <c r="A432" s="40"/>
      <c r="B432" s="22" t="s">
        <v>1934</v>
      </c>
      <c r="C432" s="23" t="s">
        <v>1935</v>
      </c>
      <c r="D432" s="24" t="str">
        <f ca="1">IFERROR(__xludf.DUMMYFUNCTION("GOOGLETRANSLATE(C431,""zh"",""vi"")"),"Lông tơ mịn chưa chải của các loài động vật khác (bờm chưa gội của các loài động vật móng guốc lẻ hoang dã khác)
")</f>
        <v xml:space="preserve">Lông tơ mịn chưa chải của các loài động vật khác (bờm chưa gội của các loài động vật móng guốc lẻ hoang dã khác)
</v>
      </c>
    </row>
    <row r="433" spans="1:4" ht="45" x14ac:dyDescent="0.25">
      <c r="A433" s="40"/>
      <c r="B433" s="22" t="s">
        <v>1936</v>
      </c>
      <c r="C433" s="23" t="s">
        <v>1937</v>
      </c>
      <c r="D433" s="24" t="str">
        <f ca="1">IFERROR(__xludf.DUMMYFUNCTION("GOOGLETRANSLATE(C432,""zh"",""vi"")"),"Lông tơ mịn chưa chải từ các loài động vật khác (lông bò Tây Tạng chưa giặt)
")</f>
        <v xml:space="preserve">Lông tơ mịn chưa chải từ các loài động vật khác (lông bò Tây Tạng chưa giặt)
</v>
      </c>
    </row>
    <row r="434" spans="1:4" ht="60" x14ac:dyDescent="0.25">
      <c r="A434" s="40"/>
      <c r="B434" s="22" t="s">
        <v>1938</v>
      </c>
      <c r="C434" s="23" t="s">
        <v>1939</v>
      </c>
      <c r="D434" s="24" t="str">
        <f ca="1">IFERROR(__xludf.DUMMYFUNCTION("GOOGLETRANSLATE(C433,""zh"",""vi"")"),"Lông tơ mịn chưa chải của các loài động vật khác (bờm chưa gội của các loài động vật móng guốc chẵn ngón được thuần hóa khác)
")</f>
        <v xml:space="preserve">Lông tơ mịn chưa chải của các loài động vật khác (bờm chưa gội của các loài động vật móng guốc chẵn ngón được thuần hóa khác)
</v>
      </c>
    </row>
    <row r="435" spans="1:4" ht="60" x14ac:dyDescent="0.25">
      <c r="A435" s="40"/>
      <c r="B435" s="22" t="s">
        <v>1940</v>
      </c>
      <c r="C435" s="23" t="s">
        <v>1941</v>
      </c>
      <c r="D435" s="24" t="str">
        <f ca="1">IFERROR(__xludf.DUMMYFUNCTION("GOOGLETRANSLATE(C434,""zh"",""vi"")"),"Lông tơ mịn chưa chải của các loài động vật khác (bờm chưa gội của các loài động vật móng guốc chẵn ngón hoang dã khác)
")</f>
        <v xml:space="preserve">Lông tơ mịn chưa chải của các loài động vật khác (bờm chưa gội của các loài động vật móng guốc chẵn ngón hoang dã khác)
</v>
      </c>
    </row>
    <row r="436" spans="1:4" ht="45" x14ac:dyDescent="0.25">
      <c r="A436" s="40"/>
      <c r="B436" s="22" t="s">
        <v>1942</v>
      </c>
      <c r="C436" s="23" t="s">
        <v>1943</v>
      </c>
      <c r="D436" s="24" t="str">
        <f ca="1">IFERROR(__xludf.DUMMYFUNCTION("GOOGLETRANSLATE(C435,""zh"",""vi"")"),"Lông động vật mịn chưa chải (lông tơ thỏ chưa giặt)
")</f>
        <v xml:space="preserve">Lông động vật mịn chưa chải (lông tơ thỏ chưa giặt)
</v>
      </c>
    </row>
    <row r="437" spans="1:4" ht="60" x14ac:dyDescent="0.25">
      <c r="A437" s="40"/>
      <c r="B437" s="22" t="s">
        <v>1944</v>
      </c>
      <c r="C437" s="23" t="s">
        <v>1945</v>
      </c>
      <c r="D437" s="24" t="str">
        <f ca="1">IFERROR(__xludf.DUMMYFUNCTION("GOOGLETRANSLATE(C436,""zh"",""vi"")"),"Lông tơ mịn chưa chải của các loài động vật khác (bờm chưa gội của các loài động vật khác không được liệt kê)
")</f>
        <v xml:space="preserve">Lông tơ mịn chưa chải của các loài động vật khác (bờm chưa gội của các loài động vật khác không được liệt kê)
</v>
      </c>
    </row>
    <row r="438" spans="1:4" ht="45" x14ac:dyDescent="0.25">
      <c r="A438" s="40"/>
      <c r="B438" s="22" t="s">
        <v>1946</v>
      </c>
      <c r="C438" s="23" t="s">
        <v>1947</v>
      </c>
      <c r="D438" s="24" t="str">
        <f ca="1">IFERROR(__xludf.DUMMYFUNCTION("GOOGLETRANSLATE(C437,""zh"",""vi"")"),"Lông tơ mịn chưa chải (các loại sợi khác) từ các động vật khác
")</f>
        <v xml:space="preserve">Lông tơ mịn chưa chải (các loại sợi khác) từ các động vật khác
</v>
      </c>
    </row>
    <row r="439" spans="1:4" ht="60" x14ac:dyDescent="0.25">
      <c r="A439" s="40"/>
      <c r="B439" s="22" t="s">
        <v>1948</v>
      </c>
      <c r="C439" s="23" t="s">
        <v>1949</v>
      </c>
      <c r="D439" s="24" t="str">
        <f ca="1">IFERROR(__xludf.DUMMYFUNCTION("GOOGLETRANSLATE(C438,""zh"",""vi"")"),"Lông thô ráp, chưa chải của các loài động vật hoang dã có nguy cơ tuyệt chủng (bờm chưa gội của các loài động vật móng guốc lẻ khác)
")</f>
        <v xml:space="preserve">Lông thô ráp, chưa chải của các loài động vật hoang dã có nguy cơ tuyệt chủng (bờm chưa gội của các loài động vật móng guốc lẻ khác)
</v>
      </c>
    </row>
    <row r="440" spans="1:4" ht="60" x14ac:dyDescent="0.25">
      <c r="A440" s="40"/>
      <c r="B440" s="22" t="s">
        <v>1950</v>
      </c>
      <c r="C440" s="23" t="s">
        <v>1951</v>
      </c>
      <c r="D440" s="24" t="str">
        <f ca="1">IFERROR(__xludf.DUMMYFUNCTION("GOOGLETRANSLATE(C439,""zh"",""vi"")"),"Lông thô ráp, chưa chải của các loài động vật hoang dã có nguy cơ tuyệt chủng (lông tơ của bò rừng chưa được gội sạch)
")</f>
        <v xml:space="preserve">Lông thô ráp, chưa chải của các loài động vật hoang dã có nguy cơ tuyệt chủng (lông tơ của bò rừng chưa được gội sạch)
</v>
      </c>
    </row>
    <row r="441" spans="1:4" ht="60" x14ac:dyDescent="0.25">
      <c r="A441" s="40"/>
      <c r="B441" s="22" t="s">
        <v>1952</v>
      </c>
      <c r="C441" s="23" t="s">
        <v>1953</v>
      </c>
      <c r="D441" s="24" t="str">
        <f ca="1">IFERROR(__xludf.DUMMYFUNCTION("GOOGLETRANSLATE(C440,""zh"",""vi"")"),"Lông thô ráp, chưa chải của các loài động vật hoang dã đang có nguy cơ tuyệt chủng (bờm chưa gội của các loài động vật móng guốc chẵn ngón hoang dã khác)
")</f>
        <v xml:space="preserve">Lông thô ráp, chưa chải của các loài động vật hoang dã đang có nguy cơ tuyệt chủng (bờm chưa gội của các loài động vật móng guốc chẵn ngón hoang dã khác)
</v>
      </c>
    </row>
    <row r="442" spans="1:4" ht="60" x14ac:dyDescent="0.25">
      <c r="A442" s="40"/>
      <c r="B442" s="22" t="s">
        <v>1954</v>
      </c>
      <c r="C442" s="23" t="s">
        <v>1955</v>
      </c>
      <c r="D442" s="24" t="str">
        <f ca="1">IFERROR(__xludf.DUMMYFUNCTION("GOOGLETRANSLATE(C441,""zh"",""vi"")"),"Lông thô ráp, chưa chải của các loài động vật hoang dã có nguy cơ tuyệt chủng (bờm chưa gội của các loài động vật khác không được liệt kê)
")</f>
        <v xml:space="preserve">Lông thô ráp, chưa chải của các loài động vật hoang dã có nguy cơ tuyệt chủng (bờm chưa gội của các loài động vật khác không được liệt kê)
</v>
      </c>
    </row>
    <row r="443" spans="1:4" ht="60" x14ac:dyDescent="0.25">
      <c r="A443" s="40"/>
      <c r="B443" s="22" t="s">
        <v>1956</v>
      </c>
      <c r="C443" s="23" t="s">
        <v>1957</v>
      </c>
      <c r="D443" s="24" t="str">
        <f ca="1">IFERROR(__xludf.DUMMYFUNCTION("GOOGLETRANSLATE(C442,""zh"",""vi"")"),"Lông thô chưa chải (các loại sợi khác) từ động vật hoang dã có nguy cơ tuyệt chủng
")</f>
        <v xml:space="preserve">Lông thô chưa chải (các loại sợi khác) từ động vật hoang dã có nguy cơ tuyệt chủng
</v>
      </c>
    </row>
    <row r="444" spans="1:4" ht="60" x14ac:dyDescent="0.25">
      <c r="A444" s="40"/>
      <c r="B444" s="22" t="s">
        <v>1958</v>
      </c>
      <c r="C444" s="23" t="s">
        <v>1959</v>
      </c>
      <c r="D444" s="24" t="str">
        <f ca="1">IFERROR(__xludf.DUMMYFUNCTION("GOOGLETRANSLATE(C443,""zh"",""vi"")"),"Lông thô ráp chưa chải của các loài động vật khác (bờm chưa gội của các loài động vật móng guốc lẻ chân được thuần hóa khác)
")</f>
        <v xml:space="preserve">Lông thô ráp chưa chải của các loài động vật khác (bờm chưa gội của các loài động vật móng guốc lẻ chân được thuần hóa khác)
</v>
      </c>
    </row>
    <row r="445" spans="1:4" ht="60" x14ac:dyDescent="0.25">
      <c r="A445" s="40"/>
      <c r="B445" s="22" t="s">
        <v>1960</v>
      </c>
      <c r="C445" s="23" t="s">
        <v>1961</v>
      </c>
      <c r="D445" s="24" t="str">
        <f ca="1">IFERROR(__xludf.DUMMYFUNCTION("GOOGLETRANSLATE(C444,""zh"",""vi"")"),"Lông thô ráp chưa chải của các loài động vật khác (bờm chưa gội của các loài động vật móng guốc lẻ hoang dã khác)
")</f>
        <v xml:space="preserve">Lông thô ráp chưa chải của các loài động vật khác (bờm chưa gội của các loài động vật móng guốc lẻ hoang dã khác)
</v>
      </c>
    </row>
    <row r="446" spans="1:4" ht="60" x14ac:dyDescent="0.25">
      <c r="A446" s="40"/>
      <c r="B446" s="22" t="s">
        <v>1962</v>
      </c>
      <c r="C446" s="23" t="s">
        <v>1963</v>
      </c>
      <c r="D446" s="24" t="str">
        <f ca="1">IFERROR(__xludf.DUMMYFUNCTION("GOOGLETRANSLATE(C445,""zh"",""vi"")"),"Lông thô ráp chưa chải của các loài động vật khác (bờm chưa gội của các loài động vật móng guốc chẵn ngón được thuần hóa khác)
")</f>
        <v xml:space="preserve">Lông thô ráp chưa chải của các loài động vật khác (bờm chưa gội của các loài động vật móng guốc chẵn ngón được thuần hóa khác)
</v>
      </c>
    </row>
    <row r="447" spans="1:4" ht="45" x14ac:dyDescent="0.25">
      <c r="A447" s="40"/>
      <c r="B447" s="22" t="s">
        <v>1964</v>
      </c>
      <c r="C447" s="23" t="s">
        <v>1965</v>
      </c>
      <c r="D447" s="24" t="str">
        <f ca="1">IFERROR(__xludf.DUMMYFUNCTION("GOOGLETRANSLATE(C446,""zh"",""vi"")"),"Lông động vật thô ráp chưa chải (lông tơ của bò rừng chưa gội)
")</f>
        <v xml:space="preserve">Lông động vật thô ráp chưa chải (lông tơ của bò rừng chưa gội)
</v>
      </c>
    </row>
    <row r="448" spans="1:4" ht="60" x14ac:dyDescent="0.25">
      <c r="A448" s="40"/>
      <c r="B448" s="22" t="s">
        <v>1966</v>
      </c>
      <c r="C448" s="23" t="s">
        <v>1967</v>
      </c>
      <c r="D448" s="24" t="str">
        <f ca="1">IFERROR(__xludf.DUMMYFUNCTION("GOOGLETRANSLATE(C447,""zh"",""vi"")"),"Lông thô ráp chưa chải của các loài động vật khác (bờm chưa gội của các loài động vật móng guốc chẵn ngón hoang dã khác)
")</f>
        <v xml:space="preserve">Lông thô ráp chưa chải của các loài động vật khác (bờm chưa gội của các loài động vật móng guốc chẵn ngón hoang dã khác)
</v>
      </c>
    </row>
    <row r="449" spans="1:4" ht="60" x14ac:dyDescent="0.25">
      <c r="A449" s="40"/>
      <c r="B449" s="22" t="s">
        <v>1968</v>
      </c>
      <c r="C449" s="23" t="s">
        <v>1969</v>
      </c>
      <c r="D449" s="24" t="str">
        <f ca="1">IFERROR(__xludf.DUMMYFUNCTION("GOOGLETRANSLATE(C448,""zh"",""vi"")"),"Lông thô, chưa chải của các loài động vật khác (bờm chưa gội của các loài động vật khác không được liệt kê)
")</f>
        <v xml:space="preserve">Lông thô, chưa chải của các loài động vật khác (bờm chưa gội của các loài động vật khác không được liệt kê)
</v>
      </c>
    </row>
    <row r="450" spans="1:4" ht="45" x14ac:dyDescent="0.25">
      <c r="A450" s="40"/>
      <c r="B450" s="22" t="s">
        <v>1970</v>
      </c>
      <c r="C450" s="23" t="s">
        <v>1971</v>
      </c>
      <c r="D450" s="24" t="str">
        <f ca="1">IFERROR(__xludf.DUMMYFUNCTION("GOOGLETRANSLATE(C449,""zh"",""vi"")"),"Lông thô chưa chải từ các loài động vật khác (các loại sợi khác)
")</f>
        <v xml:space="preserve">Lông thô chưa chải từ các loài động vật khác (các loại sợi khác)
</v>
      </c>
    </row>
    <row r="451" spans="1:4" ht="45" x14ac:dyDescent="0.25">
      <c r="A451" s="40"/>
      <c r="B451" s="22" t="s">
        <v>1972</v>
      </c>
      <c r="C451" s="23" t="s">
        <v>1973</v>
      </c>
      <c r="D451" s="24" t="str">
        <f ca="1">IFERROR(__xludf.DUMMYFUNCTION("GOOGLETRANSLATE(C450,""zh"",""vi"")"),"Rụng lông (trong hạn ngạch) (lông cừu chưa giặt)
")</f>
        <v xml:space="preserve">Rụng lông (trong hạn ngạch) (lông cừu chưa giặt)
</v>
      </c>
    </row>
    <row r="452" spans="1:4" ht="45" x14ac:dyDescent="0.25">
      <c r="A452" s="40"/>
      <c r="B452" s="22" t="s">
        <v>1974</v>
      </c>
      <c r="C452" s="23" t="s">
        <v>1975</v>
      </c>
      <c r="D452" s="24" t="str">
        <f ca="1">IFERROR(__xludf.DUMMYFUNCTION("GOOGLETRANSLATE(C451,""zh"",""vi"")"),"Rụng lông (trong giới hạn cho phép) (lông dê chưa giặt)
")</f>
        <v xml:space="preserve">Rụng lông (trong giới hạn cho phép) (lông dê chưa giặt)
</v>
      </c>
    </row>
    <row r="453" spans="1:4" ht="30" x14ac:dyDescent="0.25">
      <c r="A453" s="40"/>
      <c r="B453" s="22" t="s">
        <v>1976</v>
      </c>
      <c r="C453" s="23" t="s">
        <v>1977</v>
      </c>
      <c r="D453" s="61" t="s">
        <v>5242</v>
      </c>
    </row>
    <row r="454" spans="1:4" ht="30" x14ac:dyDescent="0.25">
      <c r="A454" s="40"/>
      <c r="B454" s="22" t="s">
        <v>1978</v>
      </c>
      <c r="C454" s="23" t="s">
        <v>1979</v>
      </c>
      <c r="D454" s="61" t="s">
        <v>5241</v>
      </c>
    </row>
    <row r="455" spans="1:4" ht="30" x14ac:dyDescent="0.25">
      <c r="A455" s="40"/>
      <c r="B455" s="22" t="s">
        <v>1980</v>
      </c>
      <c r="C455" s="23" t="s">
        <v>1981</v>
      </c>
      <c r="D455" s="61" t="s">
        <v>5240</v>
      </c>
    </row>
    <row r="456" spans="1:4" ht="30" x14ac:dyDescent="0.25">
      <c r="A456" s="40"/>
      <c r="B456" s="22" t="s">
        <v>1982</v>
      </c>
      <c r="C456" s="23" t="s">
        <v>1983</v>
      </c>
      <c r="D456" s="61" t="s">
        <v>5239</v>
      </c>
    </row>
    <row r="457" spans="1:4" ht="30" x14ac:dyDescent="0.25">
      <c r="A457" s="40"/>
      <c r="B457" s="22" t="s">
        <v>1984</v>
      </c>
      <c r="C457" s="23" t="s">
        <v>1985</v>
      </c>
      <c r="D457" s="61" t="s">
        <v>5238</v>
      </c>
    </row>
    <row r="458" spans="1:4" ht="30" x14ac:dyDescent="0.25">
      <c r="A458" s="40"/>
      <c r="B458" s="22" t="s">
        <v>1986</v>
      </c>
      <c r="C458" s="23" t="s">
        <v>1987</v>
      </c>
      <c r="D458" s="61" t="s">
        <v>5237</v>
      </c>
    </row>
    <row r="459" spans="1:4" ht="30" x14ac:dyDescent="0.25">
      <c r="A459" s="40"/>
      <c r="B459" s="22" t="s">
        <v>1988</v>
      </c>
      <c r="C459" s="23" t="s">
        <v>1989</v>
      </c>
      <c r="D459" s="61" t="s">
        <v>5236</v>
      </c>
    </row>
    <row r="460" spans="1:4" ht="30" x14ac:dyDescent="0.25">
      <c r="A460" s="40"/>
      <c r="B460" s="22" t="s">
        <v>1990</v>
      </c>
      <c r="C460" s="23" t="s">
        <v>1991</v>
      </c>
      <c r="D460" s="61" t="s">
        <v>5235</v>
      </c>
    </row>
    <row r="461" spans="1:4" ht="30" x14ac:dyDescent="0.25">
      <c r="A461" s="40"/>
      <c r="B461" s="22" t="s">
        <v>1992</v>
      </c>
      <c r="C461" s="23" t="s">
        <v>1993</v>
      </c>
      <c r="D461" s="61" t="s">
        <v>5234</v>
      </c>
    </row>
    <row r="462" spans="1:4" ht="30" x14ac:dyDescent="0.25">
      <c r="A462" s="40"/>
      <c r="B462" s="22" t="s">
        <v>1994</v>
      </c>
      <c r="C462" s="23" t="s">
        <v>1995</v>
      </c>
      <c r="D462" s="61" t="s">
        <v>5233</v>
      </c>
    </row>
    <row r="463" spans="1:4" ht="30" x14ac:dyDescent="0.25">
      <c r="A463" s="40"/>
      <c r="B463" s="22" t="s">
        <v>1996</v>
      </c>
      <c r="C463" s="23" t="s">
        <v>1997</v>
      </c>
      <c r="D463" s="61" t="s">
        <v>5232</v>
      </c>
    </row>
    <row r="464" spans="1:4" ht="30" x14ac:dyDescent="0.25">
      <c r="A464" s="40"/>
      <c r="B464" s="22" t="s">
        <v>1998</v>
      </c>
      <c r="C464" s="23" t="s">
        <v>1999</v>
      </c>
      <c r="D464" s="61" t="s">
        <v>5231</v>
      </c>
    </row>
    <row r="465" spans="1:4" ht="30" x14ac:dyDescent="0.25">
      <c r="A465" s="40"/>
      <c r="B465" s="22" t="s">
        <v>2000</v>
      </c>
      <c r="C465" s="23" t="s">
        <v>2001</v>
      </c>
      <c r="D465" s="61" t="s">
        <v>5230</v>
      </c>
    </row>
    <row r="466" spans="1:4" ht="30" x14ac:dyDescent="0.25">
      <c r="A466" s="40"/>
      <c r="B466" s="22" t="s">
        <v>2002</v>
      </c>
      <c r="C466" s="23" t="s">
        <v>2003</v>
      </c>
      <c r="D466" s="61" t="s">
        <v>5229</v>
      </c>
    </row>
    <row r="467" spans="1:4" ht="15.75" x14ac:dyDescent="0.25">
      <c r="A467" s="40"/>
      <c r="B467" s="22" t="s">
        <v>2004</v>
      </c>
      <c r="C467" s="23" t="s">
        <v>2005</v>
      </c>
      <c r="D467" s="61" t="s">
        <v>5228</v>
      </c>
    </row>
    <row r="468" spans="1:4" ht="30" x14ac:dyDescent="0.25">
      <c r="A468" s="40"/>
      <c r="B468" s="22" t="s">
        <v>2006</v>
      </c>
      <c r="C468" s="23" t="s">
        <v>2007</v>
      </c>
      <c r="D468" s="61" t="s">
        <v>5227</v>
      </c>
    </row>
    <row r="469" spans="1:4" ht="30" x14ac:dyDescent="0.25">
      <c r="A469" s="40"/>
      <c r="B469" s="22" t="s">
        <v>2008</v>
      </c>
      <c r="C469" s="23" t="s">
        <v>2009</v>
      </c>
      <c r="D469" s="61" t="s">
        <v>5226</v>
      </c>
    </row>
    <row r="470" spans="1:4" ht="30" x14ac:dyDescent="0.25">
      <c r="A470" s="40"/>
      <c r="B470" s="22" t="s">
        <v>2010</v>
      </c>
      <c r="C470" s="23" t="s">
        <v>2011</v>
      </c>
      <c r="D470" s="61" t="s">
        <v>5225</v>
      </c>
    </row>
    <row r="471" spans="1:4" ht="15.75" x14ac:dyDescent="0.25">
      <c r="A471" s="40"/>
      <c r="B471" s="22" t="s">
        <v>2012</v>
      </c>
      <c r="C471" s="23" t="s">
        <v>2013</v>
      </c>
      <c r="D471" s="61" t="s">
        <v>5224</v>
      </c>
    </row>
    <row r="472" spans="1:4" ht="15.75" x14ac:dyDescent="0.25">
      <c r="A472" s="40"/>
      <c r="B472" s="22" t="s">
        <v>2014</v>
      </c>
      <c r="C472" s="23" t="s">
        <v>2015</v>
      </c>
      <c r="D472" s="61" t="s">
        <v>5223</v>
      </c>
    </row>
    <row r="473" spans="1:4" ht="30" x14ac:dyDescent="0.25">
      <c r="A473" s="40"/>
      <c r="B473" s="26" t="s">
        <v>2016</v>
      </c>
      <c r="C473" s="27" t="s">
        <v>2017</v>
      </c>
      <c r="D473" s="61" t="s">
        <v>5222</v>
      </c>
    </row>
    <row r="474" spans="1:4" ht="75" x14ac:dyDescent="0.25">
      <c r="A474" s="40"/>
      <c r="B474" s="26" t="s">
        <v>2018</v>
      </c>
      <c r="C474" s="27" t="s">
        <v>2019</v>
      </c>
      <c r="D474" s="24" t="str">
        <f ca="1">IFERROR(__xludf.DUMMYFUNCTION("GOOGLETRANSLATE(C473,""zh"",""vi"")"),"Các sản phẩm động vật khác không được liệt kê theo số thứ tự (bao gồm cả động vật chết từ Chương 1 không thích hợp cho người tiêu dùng) (nhộng tằm chưa qua chế biến)
")</f>
        <v xml:space="preserve">Các sản phẩm động vật khác không được liệt kê theo số thứ tự (bao gồm cả động vật chết từ Chương 1 không thích hợp cho người tiêu dùng) (nhộng tằm chưa qua chế biến)
</v>
      </c>
    </row>
    <row r="475" spans="1:4" ht="45" x14ac:dyDescent="0.25">
      <c r="A475" s="40"/>
      <c r="B475" s="26" t="s">
        <v>2020</v>
      </c>
      <c r="C475" s="27" t="s">
        <v>2021</v>
      </c>
      <c r="D475" s="61" t="s">
        <v>5221</v>
      </c>
    </row>
    <row r="476" spans="1:4" ht="30" x14ac:dyDescent="0.25">
      <c r="A476" s="40"/>
      <c r="B476" s="26" t="s">
        <v>2022</v>
      </c>
      <c r="C476" s="27" t="s">
        <v>2023</v>
      </c>
      <c r="D476" s="61" t="s">
        <v>5220</v>
      </c>
    </row>
    <row r="477" spans="1:4" ht="30" x14ac:dyDescent="0.25">
      <c r="A477" s="40"/>
      <c r="B477" s="26" t="s">
        <v>2024</v>
      </c>
      <c r="C477" s="27" t="s">
        <v>2025</v>
      </c>
      <c r="D477" s="61" t="s">
        <v>5219</v>
      </c>
    </row>
    <row r="478" spans="1:4" ht="15.75" x14ac:dyDescent="0.25">
      <c r="A478" s="40"/>
      <c r="B478" s="26" t="s">
        <v>2026</v>
      </c>
      <c r="C478" s="27" t="s">
        <v>2027</v>
      </c>
      <c r="D478" s="61" t="s">
        <v>5218</v>
      </c>
    </row>
    <row r="479" spans="1:4" ht="15.75" x14ac:dyDescent="0.25">
      <c r="A479" s="40"/>
      <c r="B479" s="26" t="s">
        <v>2028</v>
      </c>
      <c r="C479" s="27" t="s">
        <v>2029</v>
      </c>
      <c r="D479" s="61" t="s">
        <v>5217</v>
      </c>
    </row>
    <row r="480" spans="1:4" ht="30" x14ac:dyDescent="0.25">
      <c r="A480" s="40"/>
      <c r="B480" s="26" t="s">
        <v>2030</v>
      </c>
      <c r="C480" s="27" t="s">
        <v>2031</v>
      </c>
      <c r="D480" s="61" t="s">
        <v>5216</v>
      </c>
    </row>
    <row r="481" spans="1:4" ht="30" x14ac:dyDescent="0.25">
      <c r="A481" s="40"/>
      <c r="B481" s="26" t="s">
        <v>2032</v>
      </c>
      <c r="C481" s="27" t="s">
        <v>2033</v>
      </c>
      <c r="D481" s="61" t="s">
        <v>5215</v>
      </c>
    </row>
    <row r="482" spans="1:4" ht="30" x14ac:dyDescent="0.25">
      <c r="A482" s="40"/>
      <c r="B482" s="26" t="s">
        <v>2034</v>
      </c>
      <c r="C482" s="27" t="s">
        <v>2035</v>
      </c>
      <c r="D482" s="61" t="s">
        <v>5214</v>
      </c>
    </row>
    <row r="483" spans="1:4" ht="30" x14ac:dyDescent="0.25">
      <c r="A483" s="40"/>
      <c r="B483" s="26" t="s">
        <v>2036</v>
      </c>
      <c r="C483" s="27" t="s">
        <v>2037</v>
      </c>
      <c r="D483" s="61" t="s">
        <v>5213</v>
      </c>
    </row>
    <row r="484" spans="1:4" ht="30" x14ac:dyDescent="0.25">
      <c r="A484" s="40"/>
      <c r="B484" s="26" t="s">
        <v>2038</v>
      </c>
      <c r="C484" s="27" t="s">
        <v>2039</v>
      </c>
      <c r="D484" s="61" t="s">
        <v>5212</v>
      </c>
    </row>
    <row r="485" spans="1:4" ht="30" x14ac:dyDescent="0.25">
      <c r="A485" s="40"/>
      <c r="B485" s="26" t="s">
        <v>2040</v>
      </c>
      <c r="C485" s="27" t="s">
        <v>2041</v>
      </c>
      <c r="D485" s="61" t="s">
        <v>5211</v>
      </c>
    </row>
    <row r="486" spans="1:4" ht="30" x14ac:dyDescent="0.25">
      <c r="A486" s="40"/>
      <c r="B486" s="26" t="s">
        <v>2042</v>
      </c>
      <c r="C486" s="27" t="s">
        <v>2043</v>
      </c>
      <c r="D486" s="61" t="s">
        <v>5210</v>
      </c>
    </row>
    <row r="487" spans="1:4" ht="30" x14ac:dyDescent="0.25">
      <c r="A487" s="40"/>
      <c r="B487" s="26" t="s">
        <v>2044</v>
      </c>
      <c r="C487" s="27" t="s">
        <v>2045</v>
      </c>
      <c r="D487" s="61" t="s">
        <v>5209</v>
      </c>
    </row>
    <row r="488" spans="1:4" ht="30" x14ac:dyDescent="0.25">
      <c r="A488" s="40"/>
      <c r="B488" s="26" t="s">
        <v>2046</v>
      </c>
      <c r="C488" s="27" t="s">
        <v>2047</v>
      </c>
      <c r="D488" s="61" t="s">
        <v>5208</v>
      </c>
    </row>
    <row r="489" spans="1:4" ht="30" x14ac:dyDescent="0.25">
      <c r="A489" s="40"/>
      <c r="B489" s="26" t="s">
        <v>2048</v>
      </c>
      <c r="C489" s="27" t="s">
        <v>2049</v>
      </c>
      <c r="D489" s="61" t="s">
        <v>5207</v>
      </c>
    </row>
    <row r="490" spans="1:4" ht="30" x14ac:dyDescent="0.25">
      <c r="A490" s="40"/>
      <c r="B490" s="26" t="s">
        <v>2050</v>
      </c>
      <c r="C490" s="27" t="s">
        <v>2051</v>
      </c>
      <c r="D490" s="61" t="s">
        <v>5206</v>
      </c>
    </row>
    <row r="491" spans="1:4" ht="30" x14ac:dyDescent="0.25">
      <c r="A491" s="40"/>
      <c r="B491" s="26" t="s">
        <v>2052</v>
      </c>
      <c r="C491" s="27" t="s">
        <v>2053</v>
      </c>
      <c r="D491" s="61" t="s">
        <v>5205</v>
      </c>
    </row>
    <row r="492" spans="1:4" ht="30" x14ac:dyDescent="0.25">
      <c r="A492" s="40"/>
      <c r="B492" s="26" t="s">
        <v>2054</v>
      </c>
      <c r="C492" s="27" t="s">
        <v>2055</v>
      </c>
      <c r="D492" s="61" t="s">
        <v>5204</v>
      </c>
    </row>
    <row r="493" spans="1:4" ht="30" x14ac:dyDescent="0.25">
      <c r="A493" s="40"/>
      <c r="B493" s="26" t="s">
        <v>2056</v>
      </c>
      <c r="C493" s="27" t="s">
        <v>2057</v>
      </c>
      <c r="D493" s="61" t="s">
        <v>5203</v>
      </c>
    </row>
    <row r="494" spans="1:4" ht="30" x14ac:dyDescent="0.25">
      <c r="A494" s="40"/>
      <c r="B494" s="26" t="s">
        <v>2058</v>
      </c>
      <c r="C494" s="27" t="s">
        <v>2059</v>
      </c>
      <c r="D494" s="61" t="s">
        <v>5202</v>
      </c>
    </row>
    <row r="495" spans="1:4" ht="30" x14ac:dyDescent="0.25">
      <c r="A495" s="40"/>
      <c r="B495" s="22" t="s">
        <v>2060</v>
      </c>
      <c r="C495" s="23" t="s">
        <v>2061</v>
      </c>
      <c r="D495" s="61" t="s">
        <v>5201</v>
      </c>
    </row>
    <row r="496" spans="1:4" ht="15.75" customHeight="1" x14ac:dyDescent="0.25">
      <c r="A496" s="8"/>
      <c r="B496" s="8"/>
      <c r="C496" s="8"/>
      <c r="D496" s="8"/>
    </row>
    <row r="497" spans="1:4" ht="15.75" customHeight="1" x14ac:dyDescent="0.25">
      <c r="A497" s="8"/>
      <c r="B497" s="8"/>
      <c r="C497" s="8"/>
      <c r="D497" s="8"/>
    </row>
    <row r="498" spans="1:4" ht="15.75" customHeight="1" x14ac:dyDescent="0.25">
      <c r="A498" s="8"/>
      <c r="B498" s="8"/>
      <c r="C498" s="8"/>
      <c r="D498" s="8"/>
    </row>
    <row r="499" spans="1:4" ht="15.75" customHeight="1" x14ac:dyDescent="0.25">
      <c r="A499" s="8"/>
      <c r="B499" s="8"/>
      <c r="C499" s="8"/>
      <c r="D499" s="8"/>
    </row>
    <row r="500" spans="1:4" ht="15.75" customHeight="1" x14ac:dyDescent="0.25">
      <c r="A500" s="8"/>
      <c r="B500" s="8"/>
      <c r="C500" s="8"/>
      <c r="D500" s="8"/>
    </row>
    <row r="501" spans="1:4" ht="15.75" customHeight="1" x14ac:dyDescent="0.25">
      <c r="A501" s="8"/>
      <c r="B501" s="8"/>
      <c r="C501" s="8"/>
      <c r="D501" s="8"/>
    </row>
    <row r="502" spans="1:4" ht="15.75" customHeight="1" x14ac:dyDescent="0.25">
      <c r="A502" s="8"/>
      <c r="B502" s="8"/>
      <c r="C502" s="8"/>
      <c r="D502" s="8"/>
    </row>
    <row r="503" spans="1:4" ht="15.75" customHeight="1" x14ac:dyDescent="0.25">
      <c r="A503" s="8"/>
      <c r="B503" s="8"/>
      <c r="C503" s="8"/>
      <c r="D503" s="8"/>
    </row>
    <row r="504" spans="1:4" ht="15.75" customHeight="1" x14ac:dyDescent="0.25">
      <c r="A504" s="8"/>
      <c r="B504" s="8"/>
      <c r="C504" s="8"/>
      <c r="D504" s="8"/>
    </row>
    <row r="505" spans="1:4" ht="15.75" customHeight="1" x14ac:dyDescent="0.25">
      <c r="A505" s="8"/>
      <c r="B505" s="8"/>
      <c r="C505" s="8"/>
      <c r="D505" s="8"/>
    </row>
    <row r="506" spans="1:4" ht="15.75" customHeight="1" x14ac:dyDescent="0.25">
      <c r="A506" s="8"/>
      <c r="B506" s="8"/>
      <c r="C506" s="8"/>
      <c r="D506" s="8"/>
    </row>
    <row r="507" spans="1:4" ht="15.75" customHeight="1" x14ac:dyDescent="0.25">
      <c r="A507" s="8"/>
      <c r="B507" s="8"/>
      <c r="C507" s="8"/>
      <c r="D507" s="8"/>
    </row>
    <row r="508" spans="1:4" ht="15.75" customHeight="1" x14ac:dyDescent="0.25">
      <c r="A508" s="8"/>
      <c r="B508" s="8"/>
      <c r="C508" s="8"/>
      <c r="D508" s="8"/>
    </row>
    <row r="509" spans="1:4" ht="15.75" customHeight="1" x14ac:dyDescent="0.25">
      <c r="A509" s="8"/>
      <c r="B509" s="8"/>
      <c r="C509" s="8"/>
      <c r="D509" s="8"/>
    </row>
    <row r="510" spans="1:4" ht="15.75" customHeight="1" x14ac:dyDescent="0.25">
      <c r="A510" s="8"/>
      <c r="B510" s="8"/>
      <c r="C510" s="8"/>
      <c r="D510" s="8"/>
    </row>
    <row r="511" spans="1:4" ht="15.75" customHeight="1" x14ac:dyDescent="0.25">
      <c r="A511" s="8"/>
      <c r="B511" s="8"/>
      <c r="C511" s="8"/>
      <c r="D511" s="8"/>
    </row>
    <row r="512" spans="1:4" ht="15.75" customHeight="1" x14ac:dyDescent="0.25">
      <c r="A512" s="8"/>
      <c r="B512" s="8"/>
      <c r="C512" s="8"/>
      <c r="D512" s="8"/>
    </row>
    <row r="513" spans="1:4" ht="15.75" customHeight="1" x14ac:dyDescent="0.25">
      <c r="A513" s="8"/>
      <c r="B513" s="8"/>
      <c r="C513" s="8"/>
      <c r="D513" s="8"/>
    </row>
    <row r="514" spans="1:4" ht="15.75" customHeight="1" x14ac:dyDescent="0.25">
      <c r="A514" s="8"/>
      <c r="B514" s="8"/>
      <c r="C514" s="8"/>
      <c r="D514" s="8"/>
    </row>
    <row r="515" spans="1:4" ht="15.75" customHeight="1" x14ac:dyDescent="0.25">
      <c r="A515" s="8"/>
      <c r="B515" s="8"/>
      <c r="C515" s="8"/>
      <c r="D515" s="8"/>
    </row>
    <row r="516" spans="1:4" ht="15.75" customHeight="1" x14ac:dyDescent="0.25">
      <c r="A516" s="8"/>
      <c r="B516" s="8"/>
      <c r="C516" s="8"/>
      <c r="D516" s="8"/>
    </row>
    <row r="517" spans="1:4" ht="15.75" customHeight="1" x14ac:dyDescent="0.25">
      <c r="A517" s="8"/>
      <c r="B517" s="8"/>
      <c r="C517" s="8"/>
      <c r="D517" s="8"/>
    </row>
    <row r="518" spans="1:4" ht="15.75" customHeight="1" x14ac:dyDescent="0.25">
      <c r="A518" s="8"/>
      <c r="B518" s="8"/>
      <c r="C518" s="8"/>
      <c r="D518" s="8"/>
    </row>
    <row r="519" spans="1:4" ht="15.75" customHeight="1" x14ac:dyDescent="0.25">
      <c r="A519" s="8"/>
      <c r="B519" s="8"/>
      <c r="C519" s="8"/>
      <c r="D519" s="8"/>
    </row>
    <row r="520" spans="1:4" ht="15.75" customHeight="1" x14ac:dyDescent="0.25">
      <c r="A520" s="8"/>
      <c r="B520" s="8"/>
      <c r="C520" s="8"/>
      <c r="D520" s="8"/>
    </row>
    <row r="521" spans="1:4" ht="15.75" customHeight="1" x14ac:dyDescent="0.25">
      <c r="A521" s="8"/>
      <c r="B521" s="8"/>
      <c r="C521" s="8"/>
      <c r="D521" s="8"/>
    </row>
    <row r="522" spans="1:4" ht="15.75" customHeight="1" x14ac:dyDescent="0.25">
      <c r="A522" s="8"/>
      <c r="B522" s="8"/>
      <c r="C522" s="8"/>
      <c r="D522" s="8"/>
    </row>
    <row r="523" spans="1:4" ht="15.75" customHeight="1" x14ac:dyDescent="0.25">
      <c r="A523" s="8"/>
      <c r="B523" s="8"/>
      <c r="C523" s="8"/>
      <c r="D523" s="8"/>
    </row>
    <row r="524" spans="1:4" ht="15.75" customHeight="1" x14ac:dyDescent="0.25">
      <c r="A524" s="8"/>
      <c r="B524" s="8"/>
      <c r="C524" s="8"/>
      <c r="D524" s="8"/>
    </row>
    <row r="525" spans="1:4" ht="15.75" customHeight="1" x14ac:dyDescent="0.25">
      <c r="A525" s="8"/>
      <c r="B525" s="8"/>
      <c r="C525" s="8"/>
      <c r="D525" s="8"/>
    </row>
    <row r="526" spans="1:4" ht="15.75" customHeight="1" x14ac:dyDescent="0.25">
      <c r="A526" s="8"/>
      <c r="B526" s="8"/>
      <c r="C526" s="8"/>
      <c r="D526" s="8"/>
    </row>
    <row r="527" spans="1:4" ht="15.75" customHeight="1" x14ac:dyDescent="0.25">
      <c r="A527" s="8"/>
      <c r="B527" s="8"/>
      <c r="C527" s="8"/>
      <c r="D527" s="8"/>
    </row>
    <row r="528" spans="1:4" ht="15.75" customHeight="1" x14ac:dyDescent="0.25">
      <c r="A528" s="8"/>
      <c r="B528" s="8"/>
      <c r="C528" s="8"/>
      <c r="D528" s="8"/>
    </row>
    <row r="529" spans="1:4" ht="15.75" customHeight="1" x14ac:dyDescent="0.25">
      <c r="A529" s="8"/>
      <c r="B529" s="8"/>
      <c r="C529" s="8"/>
      <c r="D529" s="8"/>
    </row>
    <row r="530" spans="1:4" ht="15.75" customHeight="1" x14ac:dyDescent="0.25">
      <c r="A530" s="8"/>
      <c r="B530" s="8"/>
      <c r="C530" s="8"/>
      <c r="D530" s="8"/>
    </row>
    <row r="531" spans="1:4" ht="15.75" customHeight="1" x14ac:dyDescent="0.25">
      <c r="A531" s="8"/>
      <c r="B531" s="8"/>
      <c r="C531" s="8"/>
      <c r="D531" s="8"/>
    </row>
    <row r="532" spans="1:4" ht="15.75" customHeight="1" x14ac:dyDescent="0.25">
      <c r="A532" s="8"/>
      <c r="B532" s="8"/>
      <c r="C532" s="8"/>
      <c r="D532" s="8"/>
    </row>
    <row r="533" spans="1:4" ht="15.75" customHeight="1" x14ac:dyDescent="0.25">
      <c r="A533" s="8"/>
      <c r="B533" s="8"/>
      <c r="C533" s="8"/>
      <c r="D533" s="8"/>
    </row>
    <row r="534" spans="1:4" ht="15.75" customHeight="1" x14ac:dyDescent="0.25">
      <c r="A534" s="8"/>
      <c r="B534" s="8"/>
      <c r="C534" s="8"/>
      <c r="D534" s="8"/>
    </row>
    <row r="535" spans="1:4" ht="15.75" customHeight="1" x14ac:dyDescent="0.25">
      <c r="A535" s="8"/>
      <c r="B535" s="8"/>
      <c r="C535" s="8"/>
      <c r="D535" s="8"/>
    </row>
    <row r="536" spans="1:4" ht="15.75" customHeight="1" x14ac:dyDescent="0.25">
      <c r="A536" s="8"/>
      <c r="B536" s="8"/>
      <c r="C536" s="8"/>
      <c r="D536" s="8"/>
    </row>
    <row r="537" spans="1:4" ht="15.75" customHeight="1" x14ac:dyDescent="0.25">
      <c r="A537" s="8"/>
      <c r="B537" s="8"/>
      <c r="C537" s="8"/>
      <c r="D537" s="8"/>
    </row>
    <row r="538" spans="1:4" ht="15.75" customHeight="1" x14ac:dyDescent="0.25">
      <c r="A538" s="8"/>
      <c r="B538" s="8"/>
      <c r="C538" s="8"/>
      <c r="D538" s="8"/>
    </row>
    <row r="539" spans="1:4" ht="15.75" customHeight="1" x14ac:dyDescent="0.25">
      <c r="A539" s="8"/>
      <c r="B539" s="8"/>
      <c r="C539" s="8"/>
      <c r="D539" s="8"/>
    </row>
    <row r="540" spans="1:4" ht="15.75" customHeight="1" x14ac:dyDescent="0.25">
      <c r="A540" s="8"/>
      <c r="B540" s="8"/>
      <c r="C540" s="8"/>
      <c r="D540" s="8"/>
    </row>
    <row r="541" spans="1:4" ht="15.75" customHeight="1" x14ac:dyDescent="0.25">
      <c r="A541" s="8"/>
      <c r="B541" s="8"/>
      <c r="C541" s="8"/>
      <c r="D541" s="8"/>
    </row>
    <row r="542" spans="1:4" ht="15.75" customHeight="1" x14ac:dyDescent="0.25">
      <c r="A542" s="8"/>
      <c r="B542" s="8"/>
      <c r="C542" s="8"/>
      <c r="D542" s="8"/>
    </row>
    <row r="543" spans="1:4" ht="15.75" customHeight="1" x14ac:dyDescent="0.25">
      <c r="A543" s="8"/>
      <c r="B543" s="8"/>
      <c r="C543" s="8"/>
      <c r="D543" s="8"/>
    </row>
    <row r="544" spans="1:4" ht="15.75" customHeight="1" x14ac:dyDescent="0.25">
      <c r="A544" s="8"/>
      <c r="B544" s="8"/>
      <c r="C544" s="8"/>
      <c r="D544" s="8"/>
    </row>
    <row r="545" spans="1:4" ht="15.75" customHeight="1" x14ac:dyDescent="0.25">
      <c r="A545" s="8"/>
      <c r="B545" s="8"/>
      <c r="C545" s="8"/>
      <c r="D545" s="8"/>
    </row>
    <row r="546" spans="1:4" ht="15.75" customHeight="1" x14ac:dyDescent="0.25">
      <c r="A546" s="8"/>
      <c r="B546" s="8"/>
      <c r="C546" s="8"/>
      <c r="D546" s="8"/>
    </row>
    <row r="547" spans="1:4" ht="15.75" customHeight="1" x14ac:dyDescent="0.25">
      <c r="A547" s="8"/>
      <c r="B547" s="8"/>
      <c r="C547" s="8"/>
      <c r="D547" s="8"/>
    </row>
    <row r="548" spans="1:4" ht="15.75" customHeight="1" x14ac:dyDescent="0.25">
      <c r="A548" s="8"/>
      <c r="B548" s="8"/>
      <c r="C548" s="8"/>
      <c r="D548" s="8"/>
    </row>
    <row r="549" spans="1:4" ht="15.75" customHeight="1" x14ac:dyDescent="0.25">
      <c r="A549" s="8"/>
      <c r="B549" s="8"/>
      <c r="C549" s="8"/>
      <c r="D549" s="8"/>
    </row>
    <row r="550" spans="1:4" ht="15.75" customHeight="1" x14ac:dyDescent="0.25">
      <c r="A550" s="8"/>
      <c r="B550" s="8"/>
      <c r="C550" s="8"/>
      <c r="D550" s="8"/>
    </row>
    <row r="551" spans="1:4" ht="15.75" customHeight="1" x14ac:dyDescent="0.25">
      <c r="A551" s="8"/>
      <c r="B551" s="8"/>
      <c r="C551" s="8"/>
      <c r="D551" s="8"/>
    </row>
    <row r="552" spans="1:4" ht="15.75" customHeight="1" x14ac:dyDescent="0.25">
      <c r="A552" s="8"/>
      <c r="B552" s="8"/>
      <c r="C552" s="8"/>
      <c r="D552" s="8"/>
    </row>
    <row r="553" spans="1:4" ht="15.75" customHeight="1" x14ac:dyDescent="0.25">
      <c r="A553" s="8"/>
      <c r="B553" s="8"/>
      <c r="C553" s="8"/>
      <c r="D553" s="8"/>
    </row>
    <row r="554" spans="1:4" ht="15.75" customHeight="1" x14ac:dyDescent="0.25">
      <c r="A554" s="8"/>
      <c r="B554" s="8"/>
      <c r="C554" s="8"/>
      <c r="D554" s="8"/>
    </row>
    <row r="555" spans="1:4" ht="15.75" customHeight="1" x14ac:dyDescent="0.25">
      <c r="A555" s="8"/>
      <c r="B555" s="8"/>
      <c r="C555" s="8"/>
      <c r="D555" s="8"/>
    </row>
    <row r="556" spans="1:4" ht="15.75" customHeight="1" x14ac:dyDescent="0.25">
      <c r="A556" s="8"/>
      <c r="B556" s="8"/>
      <c r="C556" s="8"/>
      <c r="D556" s="8"/>
    </row>
    <row r="557" spans="1:4" ht="15.75" customHeight="1" x14ac:dyDescent="0.25">
      <c r="A557" s="8"/>
      <c r="B557" s="8"/>
      <c r="C557" s="8"/>
      <c r="D557" s="8"/>
    </row>
    <row r="558" spans="1:4" ht="15.75" customHeight="1" x14ac:dyDescent="0.25">
      <c r="A558" s="8"/>
      <c r="B558" s="8"/>
      <c r="C558" s="8"/>
      <c r="D558" s="8"/>
    </row>
    <row r="559" spans="1:4" ht="15.75" customHeight="1" x14ac:dyDescent="0.25">
      <c r="A559" s="8"/>
      <c r="B559" s="8"/>
      <c r="C559" s="8"/>
      <c r="D559" s="8"/>
    </row>
    <row r="560" spans="1:4" ht="15.75" customHeight="1" x14ac:dyDescent="0.25">
      <c r="A560" s="8"/>
      <c r="B560" s="8"/>
      <c r="C560" s="8"/>
      <c r="D560" s="8"/>
    </row>
    <row r="561" spans="1:4" ht="15.75" customHeight="1" x14ac:dyDescent="0.25">
      <c r="A561" s="8"/>
      <c r="B561" s="8"/>
      <c r="C561" s="8"/>
      <c r="D561" s="8"/>
    </row>
    <row r="562" spans="1:4" ht="15.75" customHeight="1" x14ac:dyDescent="0.25">
      <c r="A562" s="8"/>
      <c r="B562" s="8"/>
      <c r="C562" s="8"/>
      <c r="D562" s="8"/>
    </row>
    <row r="563" spans="1:4" ht="15.75" customHeight="1" x14ac:dyDescent="0.25">
      <c r="A563" s="8"/>
      <c r="B563" s="8"/>
      <c r="C563" s="8"/>
      <c r="D563" s="8"/>
    </row>
    <row r="564" spans="1:4" ht="15.75" customHeight="1" x14ac:dyDescent="0.25">
      <c r="A564" s="8"/>
      <c r="B564" s="8"/>
      <c r="C564" s="8"/>
      <c r="D564" s="8"/>
    </row>
    <row r="565" spans="1:4" ht="15.75" customHeight="1" x14ac:dyDescent="0.25">
      <c r="A565" s="8"/>
      <c r="B565" s="8"/>
      <c r="C565" s="8"/>
      <c r="D565" s="8"/>
    </row>
    <row r="566" spans="1:4" ht="15.75" customHeight="1" x14ac:dyDescent="0.25">
      <c r="A566" s="8"/>
      <c r="B566" s="8"/>
      <c r="C566" s="8"/>
      <c r="D566" s="8"/>
    </row>
    <row r="567" spans="1:4" ht="15.75" customHeight="1" x14ac:dyDescent="0.25">
      <c r="A567" s="8"/>
      <c r="B567" s="8"/>
      <c r="C567" s="8"/>
      <c r="D567" s="8"/>
    </row>
    <row r="568" spans="1:4" ht="15.75" customHeight="1" x14ac:dyDescent="0.25">
      <c r="A568" s="8"/>
      <c r="B568" s="8"/>
      <c r="C568" s="8"/>
      <c r="D568" s="8"/>
    </row>
    <row r="569" spans="1:4" ht="15.75" customHeight="1" x14ac:dyDescent="0.25">
      <c r="A569" s="8"/>
      <c r="B569" s="8"/>
      <c r="C569" s="8"/>
      <c r="D569" s="8"/>
    </row>
    <row r="570" spans="1:4" ht="15.75" customHeight="1" x14ac:dyDescent="0.25">
      <c r="A570" s="8"/>
      <c r="B570" s="8"/>
      <c r="C570" s="8"/>
      <c r="D570" s="8"/>
    </row>
    <row r="571" spans="1:4" ht="15.75" customHeight="1" x14ac:dyDescent="0.25">
      <c r="A571" s="8"/>
      <c r="B571" s="8"/>
      <c r="C571" s="8"/>
      <c r="D571" s="8"/>
    </row>
    <row r="572" spans="1:4" ht="15.75" customHeight="1" x14ac:dyDescent="0.25">
      <c r="A572" s="8"/>
      <c r="B572" s="8"/>
      <c r="C572" s="8"/>
      <c r="D572" s="8"/>
    </row>
    <row r="573" spans="1:4" ht="15.75" customHeight="1" x14ac:dyDescent="0.25">
      <c r="A573" s="8"/>
      <c r="B573" s="8"/>
      <c r="C573" s="8"/>
      <c r="D573" s="8"/>
    </row>
    <row r="574" spans="1:4" ht="15.75" customHeight="1" x14ac:dyDescent="0.25">
      <c r="A574" s="8"/>
      <c r="B574" s="8"/>
      <c r="C574" s="8"/>
      <c r="D574" s="8"/>
    </row>
    <row r="575" spans="1:4" ht="15.75" customHeight="1" x14ac:dyDescent="0.25">
      <c r="A575" s="8"/>
      <c r="B575" s="8"/>
      <c r="C575" s="8"/>
      <c r="D575" s="8"/>
    </row>
    <row r="576" spans="1:4" ht="15.75" customHeight="1" x14ac:dyDescent="0.25">
      <c r="A576" s="8"/>
      <c r="B576" s="8"/>
      <c r="C576" s="8"/>
      <c r="D576" s="8"/>
    </row>
    <row r="577" spans="1:4" ht="15.75" customHeight="1" x14ac:dyDescent="0.25">
      <c r="A577" s="8"/>
      <c r="B577" s="8"/>
      <c r="C577" s="8"/>
      <c r="D577" s="8"/>
    </row>
    <row r="578" spans="1:4" ht="15.75" customHeight="1" x14ac:dyDescent="0.25">
      <c r="A578" s="8"/>
      <c r="B578" s="8"/>
      <c r="C578" s="8"/>
      <c r="D578" s="8"/>
    </row>
    <row r="579" spans="1:4" ht="15.75" customHeight="1" x14ac:dyDescent="0.25">
      <c r="A579" s="8"/>
      <c r="B579" s="8"/>
      <c r="C579" s="8"/>
      <c r="D579" s="8"/>
    </row>
    <row r="580" spans="1:4" ht="15.75" customHeight="1" x14ac:dyDescent="0.25">
      <c r="A580" s="8"/>
      <c r="B580" s="8"/>
      <c r="C580" s="8"/>
      <c r="D580" s="8"/>
    </row>
    <row r="581" spans="1:4" ht="15.75" customHeight="1" x14ac:dyDescent="0.25">
      <c r="A581" s="8"/>
      <c r="B581" s="8"/>
      <c r="C581" s="8"/>
      <c r="D581" s="8"/>
    </row>
    <row r="582" spans="1:4" ht="15.75" customHeight="1" x14ac:dyDescent="0.25">
      <c r="A582" s="8"/>
      <c r="B582" s="8"/>
      <c r="C582" s="8"/>
      <c r="D582" s="8"/>
    </row>
    <row r="583" spans="1:4" ht="15.75" customHeight="1" x14ac:dyDescent="0.25">
      <c r="A583" s="8"/>
      <c r="B583" s="8"/>
      <c r="C583" s="8"/>
      <c r="D583" s="8"/>
    </row>
    <row r="584" spans="1:4" ht="15.75" customHeight="1" x14ac:dyDescent="0.25">
      <c r="A584" s="8"/>
      <c r="B584" s="8"/>
      <c r="C584" s="8"/>
      <c r="D584" s="8"/>
    </row>
    <row r="585" spans="1:4" ht="15.75" customHeight="1" x14ac:dyDescent="0.25">
      <c r="A585" s="8"/>
      <c r="B585" s="8"/>
      <c r="C585" s="8"/>
      <c r="D585" s="8"/>
    </row>
    <row r="586" spans="1:4" ht="15.75" customHeight="1" x14ac:dyDescent="0.25">
      <c r="A586" s="8"/>
      <c r="B586" s="8"/>
      <c r="C586" s="8"/>
      <c r="D586" s="8"/>
    </row>
    <row r="587" spans="1:4" ht="15.75" customHeight="1" x14ac:dyDescent="0.25">
      <c r="A587" s="8"/>
      <c r="B587" s="8"/>
      <c r="C587" s="8"/>
      <c r="D587" s="8"/>
    </row>
    <row r="588" spans="1:4" ht="15.75" customHeight="1" x14ac:dyDescent="0.25">
      <c r="A588" s="8"/>
      <c r="B588" s="8"/>
      <c r="C588" s="8"/>
      <c r="D588" s="8"/>
    </row>
    <row r="589" spans="1:4" ht="15.75" customHeight="1" x14ac:dyDescent="0.25">
      <c r="A589" s="8"/>
      <c r="B589" s="8"/>
      <c r="C589" s="8"/>
      <c r="D589" s="8"/>
    </row>
    <row r="590" spans="1:4" ht="15.75" customHeight="1" x14ac:dyDescent="0.25">
      <c r="A590" s="8"/>
      <c r="B590" s="8"/>
      <c r="C590" s="8"/>
      <c r="D590" s="8"/>
    </row>
    <row r="591" spans="1:4" ht="15.75" customHeight="1" x14ac:dyDescent="0.25">
      <c r="A591" s="8"/>
      <c r="B591" s="8"/>
      <c r="C591" s="8"/>
      <c r="D591" s="8"/>
    </row>
    <row r="592" spans="1:4" ht="15.75" customHeight="1" x14ac:dyDescent="0.25">
      <c r="A592" s="8"/>
      <c r="B592" s="8"/>
      <c r="C592" s="8"/>
      <c r="D592" s="8"/>
    </row>
    <row r="593" spans="1:4" ht="15.75" customHeight="1" x14ac:dyDescent="0.25">
      <c r="A593" s="8"/>
      <c r="B593" s="8"/>
      <c r="C593" s="8"/>
      <c r="D593" s="8"/>
    </row>
    <row r="594" spans="1:4" ht="15.75" customHeight="1" x14ac:dyDescent="0.25">
      <c r="A594" s="8"/>
      <c r="B594" s="8"/>
      <c r="C594" s="8"/>
      <c r="D594" s="8"/>
    </row>
    <row r="595" spans="1:4" ht="15.75" customHeight="1" x14ac:dyDescent="0.25">
      <c r="A595" s="8"/>
      <c r="B595" s="8"/>
      <c r="C595" s="8"/>
      <c r="D595" s="8"/>
    </row>
    <row r="596" spans="1:4" ht="15.75" customHeight="1" x14ac:dyDescent="0.25">
      <c r="A596" s="8"/>
      <c r="B596" s="8"/>
      <c r="C596" s="8"/>
      <c r="D596" s="8"/>
    </row>
    <row r="597" spans="1:4" ht="15.75" customHeight="1" x14ac:dyDescent="0.25">
      <c r="A597" s="8"/>
      <c r="B597" s="8"/>
      <c r="C597" s="8"/>
      <c r="D597" s="8"/>
    </row>
    <row r="598" spans="1:4" ht="15.75" customHeight="1" x14ac:dyDescent="0.25">
      <c r="A598" s="8"/>
      <c r="B598" s="8"/>
      <c r="C598" s="8"/>
      <c r="D598" s="8"/>
    </row>
    <row r="599" spans="1:4" ht="15.75" customHeight="1" x14ac:dyDescent="0.25">
      <c r="A599" s="8"/>
      <c r="B599" s="8"/>
      <c r="C599" s="8"/>
      <c r="D599" s="8"/>
    </row>
    <row r="600" spans="1:4" ht="15.75" customHeight="1" x14ac:dyDescent="0.25">
      <c r="A600" s="8"/>
      <c r="B600" s="8"/>
      <c r="C600" s="8"/>
      <c r="D600" s="8"/>
    </row>
    <row r="601" spans="1:4" ht="15.75" customHeight="1" x14ac:dyDescent="0.25">
      <c r="A601" s="8"/>
      <c r="B601" s="8"/>
      <c r="C601" s="8"/>
      <c r="D601" s="8"/>
    </row>
    <row r="602" spans="1:4" ht="15.75" customHeight="1" x14ac:dyDescent="0.25">
      <c r="A602" s="8"/>
      <c r="B602" s="8"/>
      <c r="C602" s="8"/>
      <c r="D602" s="8"/>
    </row>
    <row r="603" spans="1:4" ht="15.75" customHeight="1" x14ac:dyDescent="0.25">
      <c r="A603" s="8"/>
      <c r="B603" s="8"/>
      <c r="C603" s="8"/>
      <c r="D603" s="8"/>
    </row>
    <row r="604" spans="1:4" ht="15.75" customHeight="1" x14ac:dyDescent="0.25">
      <c r="A604" s="8"/>
      <c r="B604" s="8"/>
      <c r="C604" s="8"/>
      <c r="D604" s="8"/>
    </row>
    <row r="605" spans="1:4" ht="15.75" customHeight="1" x14ac:dyDescent="0.25">
      <c r="A605" s="8"/>
      <c r="B605" s="8"/>
      <c r="C605" s="8"/>
      <c r="D605" s="8"/>
    </row>
    <row r="606" spans="1:4" ht="15.75" customHeight="1" x14ac:dyDescent="0.25">
      <c r="A606" s="8"/>
      <c r="B606" s="8"/>
      <c r="C606" s="8"/>
      <c r="D606" s="8"/>
    </row>
    <row r="607" spans="1:4" ht="15.75" customHeight="1" x14ac:dyDescent="0.25">
      <c r="A607" s="8"/>
      <c r="B607" s="8"/>
      <c r="C607" s="8"/>
      <c r="D607" s="8"/>
    </row>
    <row r="608" spans="1:4" ht="15.75" customHeight="1" x14ac:dyDescent="0.25">
      <c r="A608" s="8"/>
      <c r="B608" s="8"/>
      <c r="C608" s="8"/>
      <c r="D608" s="8"/>
    </row>
    <row r="609" spans="1:4" ht="15.75" customHeight="1" x14ac:dyDescent="0.25">
      <c r="A609" s="8"/>
      <c r="B609" s="8"/>
      <c r="C609" s="8"/>
      <c r="D609" s="8"/>
    </row>
    <row r="610" spans="1:4" ht="15.75" customHeight="1" x14ac:dyDescent="0.25">
      <c r="A610" s="8"/>
      <c r="B610" s="8"/>
      <c r="C610" s="8"/>
      <c r="D610" s="8"/>
    </row>
    <row r="611" spans="1:4" ht="15.75" customHeight="1" x14ac:dyDescent="0.25">
      <c r="A611" s="8"/>
      <c r="B611" s="8"/>
      <c r="C611" s="8"/>
      <c r="D611" s="8"/>
    </row>
    <row r="612" spans="1:4" ht="15.75" customHeight="1" x14ac:dyDescent="0.25">
      <c r="A612" s="8"/>
      <c r="B612" s="8"/>
      <c r="C612" s="8"/>
      <c r="D612" s="8"/>
    </row>
    <row r="613" spans="1:4" ht="15.75" customHeight="1" x14ac:dyDescent="0.25">
      <c r="A613" s="8"/>
      <c r="B613" s="8"/>
      <c r="C613" s="8"/>
      <c r="D613" s="8"/>
    </row>
    <row r="614" spans="1:4" ht="15.75" customHeight="1" x14ac:dyDescent="0.25">
      <c r="A614" s="8"/>
      <c r="B614" s="8"/>
      <c r="C614" s="8"/>
      <c r="D614" s="8"/>
    </row>
    <row r="615" spans="1:4" ht="15.75" customHeight="1" x14ac:dyDescent="0.25">
      <c r="A615" s="8"/>
      <c r="B615" s="8"/>
      <c r="C615" s="8"/>
      <c r="D615" s="8"/>
    </row>
    <row r="616" spans="1:4" ht="15.75" customHeight="1" x14ac:dyDescent="0.25">
      <c r="A616" s="8"/>
      <c r="B616" s="8"/>
      <c r="C616" s="8"/>
      <c r="D616" s="8"/>
    </row>
    <row r="617" spans="1:4" ht="15.75" customHeight="1" x14ac:dyDescent="0.25">
      <c r="A617" s="8"/>
      <c r="B617" s="8"/>
      <c r="C617" s="8"/>
      <c r="D617" s="8"/>
    </row>
    <row r="618" spans="1:4" ht="15.75" customHeight="1" x14ac:dyDescent="0.25">
      <c r="A618" s="8"/>
      <c r="B618" s="8"/>
      <c r="C618" s="8"/>
      <c r="D618" s="8"/>
    </row>
    <row r="619" spans="1:4" ht="15.75" customHeight="1" x14ac:dyDescent="0.25">
      <c r="A619" s="8"/>
      <c r="B619" s="8"/>
      <c r="C619" s="8"/>
      <c r="D619" s="8"/>
    </row>
    <row r="620" spans="1:4" ht="15.75" customHeight="1" x14ac:dyDescent="0.25">
      <c r="A620" s="8"/>
      <c r="B620" s="8"/>
      <c r="C620" s="8"/>
      <c r="D620" s="8"/>
    </row>
    <row r="621" spans="1:4" ht="15.75" customHeight="1" x14ac:dyDescent="0.25">
      <c r="A621" s="8"/>
      <c r="B621" s="8"/>
      <c r="C621" s="8"/>
      <c r="D621" s="8"/>
    </row>
    <row r="622" spans="1:4" ht="15.75" customHeight="1" x14ac:dyDescent="0.25">
      <c r="A622" s="8"/>
      <c r="B622" s="8"/>
      <c r="C622" s="8"/>
      <c r="D622" s="8"/>
    </row>
    <row r="623" spans="1:4" ht="15.75" customHeight="1" x14ac:dyDescent="0.25">
      <c r="A623" s="8"/>
      <c r="B623" s="8"/>
      <c r="C623" s="8"/>
      <c r="D623" s="8"/>
    </row>
    <row r="624" spans="1:4" ht="15.75" customHeight="1" x14ac:dyDescent="0.25">
      <c r="A624" s="8"/>
      <c r="B624" s="8"/>
      <c r="C624" s="8"/>
      <c r="D624" s="8"/>
    </row>
    <row r="625" spans="1:4" ht="15.75" customHeight="1" x14ac:dyDescent="0.25">
      <c r="A625" s="8"/>
      <c r="B625" s="8"/>
      <c r="C625" s="8"/>
      <c r="D625" s="8"/>
    </row>
    <row r="626" spans="1:4" ht="15.75" customHeight="1" x14ac:dyDescent="0.25">
      <c r="A626" s="8"/>
      <c r="B626" s="8"/>
      <c r="C626" s="8"/>
      <c r="D626" s="8"/>
    </row>
    <row r="627" spans="1:4" ht="15.75" customHeight="1" x14ac:dyDescent="0.25">
      <c r="A627" s="8"/>
      <c r="B627" s="8"/>
      <c r="C627" s="8"/>
      <c r="D627" s="8"/>
    </row>
    <row r="628" spans="1:4" ht="15.75" customHeight="1" x14ac:dyDescent="0.25">
      <c r="A628" s="8"/>
      <c r="B628" s="8"/>
      <c r="C628" s="8"/>
      <c r="D628" s="8"/>
    </row>
    <row r="629" spans="1:4" ht="15.75" customHeight="1" x14ac:dyDescent="0.25">
      <c r="A629" s="8"/>
      <c r="B629" s="8"/>
      <c r="C629" s="8"/>
      <c r="D629" s="8"/>
    </row>
    <row r="630" spans="1:4" ht="15.75" customHeight="1" x14ac:dyDescent="0.25">
      <c r="A630" s="8"/>
      <c r="B630" s="8"/>
      <c r="C630" s="8"/>
      <c r="D630" s="8"/>
    </row>
    <row r="631" spans="1:4" ht="15.75" customHeight="1" x14ac:dyDescent="0.25">
      <c r="A631" s="8"/>
      <c r="B631" s="8"/>
      <c r="C631" s="8"/>
      <c r="D631" s="8"/>
    </row>
    <row r="632" spans="1:4" ht="15.75" customHeight="1" x14ac:dyDescent="0.25">
      <c r="A632" s="8"/>
      <c r="B632" s="8"/>
      <c r="C632" s="8"/>
      <c r="D632" s="8"/>
    </row>
    <row r="633" spans="1:4" ht="15.75" customHeight="1" x14ac:dyDescent="0.25">
      <c r="A633" s="8"/>
      <c r="B633" s="8"/>
      <c r="C633" s="8"/>
      <c r="D633" s="8"/>
    </row>
    <row r="634" spans="1:4" ht="15.75" customHeight="1" x14ac:dyDescent="0.25">
      <c r="A634" s="8"/>
      <c r="B634" s="8"/>
      <c r="C634" s="8"/>
      <c r="D634" s="8"/>
    </row>
    <row r="635" spans="1:4" ht="15.75" customHeight="1" x14ac:dyDescent="0.25">
      <c r="A635" s="8"/>
      <c r="B635" s="8"/>
      <c r="C635" s="8"/>
      <c r="D635" s="8"/>
    </row>
    <row r="636" spans="1:4" ht="15.75" customHeight="1" x14ac:dyDescent="0.25">
      <c r="A636" s="8"/>
      <c r="B636" s="8"/>
      <c r="C636" s="8"/>
      <c r="D636" s="8"/>
    </row>
    <row r="637" spans="1:4" ht="15.75" customHeight="1" x14ac:dyDescent="0.25">
      <c r="A637" s="8"/>
      <c r="B637" s="8"/>
      <c r="C637" s="8"/>
      <c r="D637" s="8"/>
    </row>
    <row r="638" spans="1:4" ht="15.75" customHeight="1" x14ac:dyDescent="0.25">
      <c r="A638" s="8"/>
      <c r="B638" s="8"/>
      <c r="C638" s="8"/>
      <c r="D638" s="8"/>
    </row>
    <row r="639" spans="1:4" ht="15.75" customHeight="1" x14ac:dyDescent="0.25">
      <c r="A639" s="8"/>
      <c r="B639" s="8"/>
      <c r="C639" s="8"/>
      <c r="D639" s="8"/>
    </row>
    <row r="640" spans="1:4" ht="15.75" customHeight="1" x14ac:dyDescent="0.25">
      <c r="A640" s="8"/>
      <c r="B640" s="8"/>
      <c r="C640" s="8"/>
      <c r="D640" s="8"/>
    </row>
    <row r="641" spans="1:4" ht="15.75" customHeight="1" x14ac:dyDescent="0.25">
      <c r="A641" s="8"/>
      <c r="B641" s="8"/>
      <c r="C641" s="8"/>
      <c r="D641" s="8"/>
    </row>
    <row r="642" spans="1:4" ht="15.75" customHeight="1" x14ac:dyDescent="0.25">
      <c r="A642" s="8"/>
      <c r="B642" s="8"/>
      <c r="C642" s="8"/>
      <c r="D642" s="8"/>
    </row>
    <row r="643" spans="1:4" ht="15.75" customHeight="1" x14ac:dyDescent="0.25">
      <c r="A643" s="8"/>
      <c r="B643" s="8"/>
      <c r="C643" s="8"/>
      <c r="D643" s="8"/>
    </row>
    <row r="644" spans="1:4" ht="15.75" customHeight="1" x14ac:dyDescent="0.25">
      <c r="A644" s="8"/>
      <c r="B644" s="8"/>
      <c r="C644" s="8"/>
      <c r="D644" s="8"/>
    </row>
    <row r="645" spans="1:4" ht="15.75" customHeight="1" x14ac:dyDescent="0.25">
      <c r="A645" s="8"/>
      <c r="B645" s="8"/>
      <c r="C645" s="8"/>
      <c r="D645" s="8"/>
    </row>
    <row r="646" spans="1:4" ht="15.75" customHeight="1" x14ac:dyDescent="0.25">
      <c r="A646" s="8"/>
      <c r="B646" s="8"/>
      <c r="C646" s="8"/>
      <c r="D646" s="8"/>
    </row>
    <row r="647" spans="1:4" ht="15.75" customHeight="1" x14ac:dyDescent="0.25">
      <c r="A647" s="8"/>
      <c r="B647" s="8"/>
      <c r="C647" s="8"/>
      <c r="D647" s="8"/>
    </row>
    <row r="648" spans="1:4" ht="15.75" customHeight="1" x14ac:dyDescent="0.25">
      <c r="A648" s="8"/>
      <c r="B648" s="8"/>
      <c r="C648" s="8"/>
      <c r="D648" s="8"/>
    </row>
    <row r="649" spans="1:4" ht="15.75" customHeight="1" x14ac:dyDescent="0.25">
      <c r="A649" s="8"/>
      <c r="B649" s="8"/>
      <c r="C649" s="8"/>
      <c r="D649" s="8"/>
    </row>
    <row r="650" spans="1:4" ht="15.75" customHeight="1" x14ac:dyDescent="0.25">
      <c r="A650" s="8"/>
      <c r="B650" s="8"/>
      <c r="C650" s="8"/>
      <c r="D650" s="8"/>
    </row>
    <row r="651" spans="1:4" ht="15.75" customHeight="1" x14ac:dyDescent="0.25">
      <c r="A651" s="8"/>
      <c r="B651" s="8"/>
      <c r="C651" s="8"/>
      <c r="D651" s="8"/>
    </row>
    <row r="652" spans="1:4" ht="15.75" customHeight="1" x14ac:dyDescent="0.25">
      <c r="A652" s="8"/>
      <c r="B652" s="8"/>
      <c r="C652" s="8"/>
      <c r="D652" s="8"/>
    </row>
    <row r="653" spans="1:4" ht="15.75" customHeight="1" x14ac:dyDescent="0.25">
      <c r="A653" s="8"/>
      <c r="B653" s="8"/>
      <c r="C653" s="8"/>
      <c r="D653" s="8"/>
    </row>
    <row r="654" spans="1:4" ht="15.75" customHeight="1" x14ac:dyDescent="0.25">
      <c r="A654" s="8"/>
      <c r="B654" s="8"/>
      <c r="C654" s="8"/>
      <c r="D654" s="8"/>
    </row>
    <row r="655" spans="1:4" ht="15.75" customHeight="1" x14ac:dyDescent="0.25">
      <c r="A655" s="8"/>
      <c r="B655" s="8"/>
      <c r="C655" s="8"/>
      <c r="D655" s="8"/>
    </row>
    <row r="656" spans="1:4" ht="15.75" customHeight="1" x14ac:dyDescent="0.25">
      <c r="A656" s="8"/>
      <c r="B656" s="8"/>
      <c r="C656" s="8"/>
      <c r="D656" s="8"/>
    </row>
    <row r="657" spans="1:4" ht="15.75" customHeight="1" x14ac:dyDescent="0.25">
      <c r="A657" s="8"/>
      <c r="B657" s="8"/>
      <c r="C657" s="8"/>
      <c r="D657" s="8"/>
    </row>
    <row r="658" spans="1:4" ht="15.75" customHeight="1" x14ac:dyDescent="0.25">
      <c r="A658" s="8"/>
      <c r="B658" s="8"/>
      <c r="C658" s="8"/>
      <c r="D658" s="8"/>
    </row>
    <row r="659" spans="1:4" ht="15.75" customHeight="1" x14ac:dyDescent="0.25">
      <c r="A659" s="8"/>
      <c r="B659" s="8"/>
      <c r="C659" s="8"/>
      <c r="D659" s="8"/>
    </row>
    <row r="660" spans="1:4" ht="15.75" customHeight="1" x14ac:dyDescent="0.25">
      <c r="A660" s="8"/>
      <c r="B660" s="8"/>
      <c r="C660" s="8"/>
      <c r="D660" s="8"/>
    </row>
    <row r="661" spans="1:4" ht="15.75" customHeight="1" x14ac:dyDescent="0.25">
      <c r="A661" s="8"/>
      <c r="B661" s="8"/>
      <c r="C661" s="8"/>
      <c r="D661" s="8"/>
    </row>
    <row r="662" spans="1:4" ht="15.75" customHeight="1" x14ac:dyDescent="0.25">
      <c r="A662" s="8"/>
      <c r="B662" s="8"/>
      <c r="C662" s="8"/>
      <c r="D662" s="8"/>
    </row>
    <row r="663" spans="1:4" ht="15.75" customHeight="1" x14ac:dyDescent="0.25">
      <c r="A663" s="8"/>
      <c r="B663" s="8"/>
      <c r="C663" s="8"/>
      <c r="D663" s="8"/>
    </row>
    <row r="664" spans="1:4" ht="15.75" customHeight="1" x14ac:dyDescent="0.25">
      <c r="A664" s="8"/>
      <c r="B664" s="8"/>
      <c r="C664" s="8"/>
      <c r="D664" s="8"/>
    </row>
    <row r="665" spans="1:4" ht="15.75" customHeight="1" x14ac:dyDescent="0.25">
      <c r="A665" s="8"/>
      <c r="B665" s="8"/>
      <c r="C665" s="8"/>
      <c r="D665" s="8"/>
    </row>
    <row r="666" spans="1:4" ht="15.75" customHeight="1" x14ac:dyDescent="0.25">
      <c r="A666" s="8"/>
      <c r="B666" s="8"/>
      <c r="C666" s="8"/>
      <c r="D666" s="8"/>
    </row>
    <row r="667" spans="1:4" ht="15.75" customHeight="1" x14ac:dyDescent="0.25">
      <c r="A667" s="8"/>
      <c r="B667" s="8"/>
      <c r="C667" s="8"/>
      <c r="D667" s="8"/>
    </row>
    <row r="668" spans="1:4" ht="15.75" customHeight="1" x14ac:dyDescent="0.25">
      <c r="A668" s="8"/>
      <c r="B668" s="8"/>
      <c r="C668" s="8"/>
      <c r="D668" s="8"/>
    </row>
    <row r="669" spans="1:4" ht="15.75" customHeight="1" x14ac:dyDescent="0.25">
      <c r="A669" s="8"/>
      <c r="B669" s="8"/>
      <c r="C669" s="8"/>
      <c r="D669" s="8"/>
    </row>
    <row r="670" spans="1:4" ht="15.75" customHeight="1" x14ac:dyDescent="0.25">
      <c r="A670" s="8"/>
      <c r="B670" s="8"/>
      <c r="C670" s="8"/>
      <c r="D670" s="8"/>
    </row>
    <row r="671" spans="1:4" ht="15.75" customHeight="1" x14ac:dyDescent="0.25">
      <c r="A671" s="8"/>
      <c r="B671" s="8"/>
      <c r="C671" s="8"/>
      <c r="D671" s="8"/>
    </row>
    <row r="672" spans="1:4" ht="15.75" customHeight="1" x14ac:dyDescent="0.25">
      <c r="A672" s="8"/>
      <c r="B672" s="8"/>
      <c r="C672" s="8"/>
      <c r="D672" s="8"/>
    </row>
    <row r="673" spans="1:4" ht="15.75" customHeight="1" x14ac:dyDescent="0.25">
      <c r="A673" s="8"/>
      <c r="B673" s="8"/>
      <c r="C673" s="8"/>
      <c r="D673" s="8"/>
    </row>
    <row r="674" spans="1:4" ht="15.75" customHeight="1" x14ac:dyDescent="0.25">
      <c r="A674" s="8"/>
      <c r="B674" s="8"/>
      <c r="C674" s="8"/>
      <c r="D674" s="8"/>
    </row>
    <row r="675" spans="1:4" ht="15.75" customHeight="1" x14ac:dyDescent="0.25">
      <c r="A675" s="8"/>
      <c r="B675" s="8"/>
      <c r="C675" s="8"/>
      <c r="D675" s="8"/>
    </row>
    <row r="676" spans="1:4" ht="15.75" customHeight="1" x14ac:dyDescent="0.25">
      <c r="A676" s="8"/>
      <c r="B676" s="8"/>
      <c r="C676" s="8"/>
      <c r="D676" s="8"/>
    </row>
    <row r="677" spans="1:4" ht="15.75" customHeight="1" x14ac:dyDescent="0.25">
      <c r="A677" s="8"/>
      <c r="B677" s="8"/>
      <c r="C677" s="8"/>
      <c r="D677" s="8"/>
    </row>
    <row r="678" spans="1:4" ht="15.75" customHeight="1" x14ac:dyDescent="0.25">
      <c r="A678" s="8"/>
      <c r="B678" s="8"/>
      <c r="C678" s="8"/>
      <c r="D678" s="8"/>
    </row>
    <row r="679" spans="1:4" ht="15.75" customHeight="1" x14ac:dyDescent="0.25">
      <c r="A679" s="8"/>
      <c r="B679" s="8"/>
      <c r="C679" s="8"/>
      <c r="D679" s="8"/>
    </row>
    <row r="680" spans="1:4" ht="15.75" customHeight="1" x14ac:dyDescent="0.25">
      <c r="A680" s="8"/>
      <c r="B680" s="8"/>
      <c r="C680" s="8"/>
      <c r="D680" s="8"/>
    </row>
    <row r="681" spans="1:4" ht="15.75" customHeight="1" x14ac:dyDescent="0.25">
      <c r="A681" s="8"/>
      <c r="B681" s="8"/>
      <c r="C681" s="8"/>
      <c r="D681" s="8"/>
    </row>
    <row r="682" spans="1:4" ht="15.75" customHeight="1" x14ac:dyDescent="0.25">
      <c r="A682" s="8"/>
      <c r="B682" s="8"/>
      <c r="C682" s="8"/>
      <c r="D682" s="8"/>
    </row>
    <row r="683" spans="1:4" ht="15.75" customHeight="1" x14ac:dyDescent="0.25">
      <c r="A683" s="8"/>
      <c r="B683" s="8"/>
      <c r="C683" s="8"/>
      <c r="D683" s="8"/>
    </row>
    <row r="684" spans="1:4" ht="15.75" customHeight="1" x14ac:dyDescent="0.25">
      <c r="A684" s="8"/>
      <c r="B684" s="8"/>
      <c r="C684" s="8"/>
      <c r="D684" s="8"/>
    </row>
    <row r="685" spans="1:4" ht="15.75" customHeight="1" x14ac:dyDescent="0.25">
      <c r="A685" s="8"/>
      <c r="B685" s="8"/>
      <c r="C685" s="8"/>
      <c r="D685" s="8"/>
    </row>
    <row r="686" spans="1:4" ht="15.75" customHeight="1" x14ac:dyDescent="0.25">
      <c r="A686" s="8"/>
      <c r="B686" s="8"/>
      <c r="C686" s="8"/>
      <c r="D686" s="8"/>
    </row>
    <row r="687" spans="1:4" ht="15.75" customHeight="1" x14ac:dyDescent="0.25">
      <c r="A687" s="8"/>
      <c r="B687" s="8"/>
      <c r="C687" s="8"/>
      <c r="D687" s="8"/>
    </row>
    <row r="688" spans="1:4" ht="15.75" customHeight="1" x14ac:dyDescent="0.25">
      <c r="A688" s="8"/>
      <c r="B688" s="8"/>
      <c r="C688" s="8"/>
      <c r="D688" s="8"/>
    </row>
    <row r="689" spans="1:4" ht="15.75" customHeight="1" x14ac:dyDescent="0.25">
      <c r="A689" s="8"/>
      <c r="B689" s="8"/>
      <c r="C689" s="8"/>
      <c r="D689" s="8"/>
    </row>
    <row r="690" spans="1:4" ht="15.75" customHeight="1" x14ac:dyDescent="0.25">
      <c r="A690" s="8"/>
      <c r="B690" s="8"/>
      <c r="C690" s="8"/>
      <c r="D690" s="8"/>
    </row>
    <row r="691" spans="1:4" ht="15.75" customHeight="1" x14ac:dyDescent="0.25">
      <c r="A691" s="8"/>
      <c r="B691" s="8"/>
      <c r="C691" s="8"/>
      <c r="D691" s="8"/>
    </row>
    <row r="692" spans="1:4" ht="15.75" customHeight="1" x14ac:dyDescent="0.25">
      <c r="A692" s="8"/>
      <c r="B692" s="8"/>
      <c r="C692" s="8"/>
      <c r="D692" s="8"/>
    </row>
    <row r="693" spans="1:4" ht="15.75" customHeight="1" x14ac:dyDescent="0.25">
      <c r="A693" s="8"/>
      <c r="B693" s="8"/>
      <c r="C693" s="8"/>
      <c r="D693" s="8"/>
    </row>
    <row r="694" spans="1:4" ht="15.75" customHeight="1" x14ac:dyDescent="0.25">
      <c r="A694" s="8"/>
      <c r="B694" s="8"/>
      <c r="C694" s="8"/>
      <c r="D694" s="8"/>
    </row>
    <row r="695" spans="1:4" ht="15.75" customHeight="1" x14ac:dyDescent="0.25">
      <c r="A695" s="8"/>
      <c r="B695" s="8"/>
      <c r="C695" s="8"/>
      <c r="D695" s="8"/>
    </row>
    <row r="696" spans="1:4" ht="15.75" customHeight="1" x14ac:dyDescent="0.25">
      <c r="A696" s="8"/>
      <c r="B696" s="8"/>
      <c r="C696" s="8"/>
      <c r="D696" s="8"/>
    </row>
    <row r="697" spans="1:4" ht="15.75" customHeight="1" x14ac:dyDescent="0.25">
      <c r="A697" s="8"/>
      <c r="B697" s="8"/>
      <c r="C697" s="8"/>
      <c r="D697" s="8"/>
    </row>
    <row r="698" spans="1:4" ht="15.75" customHeight="1" x14ac:dyDescent="0.25">
      <c r="A698" s="8"/>
      <c r="B698" s="8"/>
      <c r="C698" s="8"/>
      <c r="D698" s="8"/>
    </row>
    <row r="699" spans="1:4" ht="15.75" customHeight="1" x14ac:dyDescent="0.25">
      <c r="A699" s="8"/>
      <c r="B699" s="8"/>
      <c r="C699" s="8"/>
      <c r="D699" s="8"/>
    </row>
    <row r="700" spans="1:4" ht="15.75" customHeight="1" x14ac:dyDescent="0.25">
      <c r="A700" s="8"/>
      <c r="B700" s="8"/>
      <c r="C700" s="8"/>
      <c r="D700" s="8"/>
    </row>
    <row r="701" spans="1:4" ht="15.75" customHeight="1" x14ac:dyDescent="0.25">
      <c r="A701" s="8"/>
      <c r="B701" s="8"/>
      <c r="C701" s="8"/>
      <c r="D701" s="8"/>
    </row>
    <row r="702" spans="1:4" ht="15.75" customHeight="1" x14ac:dyDescent="0.25">
      <c r="A702" s="8"/>
      <c r="B702" s="8"/>
      <c r="C702" s="8"/>
      <c r="D702" s="8"/>
    </row>
    <row r="703" spans="1:4" ht="15.75" customHeight="1" x14ac:dyDescent="0.25">
      <c r="A703" s="8"/>
      <c r="B703" s="8"/>
      <c r="C703" s="8"/>
      <c r="D703" s="8"/>
    </row>
    <row r="704" spans="1:4" ht="15.75" customHeight="1" x14ac:dyDescent="0.25">
      <c r="A704" s="8"/>
      <c r="B704" s="8"/>
      <c r="C704" s="8"/>
      <c r="D704" s="8"/>
    </row>
    <row r="705" spans="1:4" ht="15.75" customHeight="1" x14ac:dyDescent="0.25">
      <c r="A705" s="8"/>
      <c r="B705" s="8"/>
      <c r="C705" s="8"/>
      <c r="D705" s="8"/>
    </row>
    <row r="706" spans="1:4" ht="15.75" customHeight="1" x14ac:dyDescent="0.25">
      <c r="A706" s="8"/>
      <c r="B706" s="8"/>
      <c r="C706" s="8"/>
      <c r="D706" s="8"/>
    </row>
    <row r="707" spans="1:4" ht="15.75" customHeight="1" x14ac:dyDescent="0.25">
      <c r="A707" s="8"/>
      <c r="B707" s="8"/>
      <c r="C707" s="8"/>
      <c r="D707" s="8"/>
    </row>
    <row r="708" spans="1:4" ht="15.75" customHeight="1" x14ac:dyDescent="0.25">
      <c r="A708" s="8"/>
      <c r="B708" s="8"/>
      <c r="C708" s="8"/>
      <c r="D708" s="8"/>
    </row>
    <row r="709" spans="1:4" ht="15.75" customHeight="1" x14ac:dyDescent="0.25">
      <c r="A709" s="8"/>
      <c r="B709" s="8"/>
      <c r="C709" s="8"/>
      <c r="D709" s="8"/>
    </row>
    <row r="710" spans="1:4" ht="15.75" customHeight="1" x14ac:dyDescent="0.25">
      <c r="A710" s="8"/>
      <c r="B710" s="8"/>
      <c r="C710" s="8"/>
      <c r="D710" s="8"/>
    </row>
    <row r="711" spans="1:4" ht="15.75" customHeight="1" x14ac:dyDescent="0.25">
      <c r="A711" s="8"/>
      <c r="B711" s="8"/>
      <c r="C711" s="8"/>
      <c r="D711" s="8"/>
    </row>
    <row r="712" spans="1:4" ht="15.75" customHeight="1" x14ac:dyDescent="0.25">
      <c r="A712" s="8"/>
      <c r="B712" s="8"/>
      <c r="C712" s="8"/>
      <c r="D712" s="8"/>
    </row>
    <row r="713" spans="1:4" ht="15.75" customHeight="1" x14ac:dyDescent="0.25">
      <c r="A713" s="8"/>
      <c r="B713" s="8"/>
      <c r="C713" s="8"/>
      <c r="D713" s="8"/>
    </row>
    <row r="714" spans="1:4" ht="15.75" customHeight="1" x14ac:dyDescent="0.25">
      <c r="A714" s="8"/>
      <c r="B714" s="8"/>
      <c r="C714" s="8"/>
      <c r="D714" s="8"/>
    </row>
    <row r="715" spans="1:4" ht="15.75" customHeight="1" x14ac:dyDescent="0.25">
      <c r="A715" s="8"/>
      <c r="B715" s="8"/>
      <c r="C715" s="8"/>
      <c r="D715" s="8"/>
    </row>
    <row r="716" spans="1:4" ht="15.75" customHeight="1" x14ac:dyDescent="0.25">
      <c r="A716" s="8"/>
      <c r="B716" s="8"/>
      <c r="C716" s="8"/>
      <c r="D716" s="8"/>
    </row>
    <row r="717" spans="1:4" ht="15.75" customHeight="1" x14ac:dyDescent="0.25">
      <c r="A717" s="8"/>
      <c r="B717" s="8"/>
      <c r="C717" s="8"/>
      <c r="D717" s="8"/>
    </row>
    <row r="718" spans="1:4" ht="15.75" customHeight="1" x14ac:dyDescent="0.25">
      <c r="A718" s="8"/>
      <c r="B718" s="8"/>
      <c r="C718" s="8"/>
      <c r="D718" s="8"/>
    </row>
    <row r="719" spans="1:4" ht="15.75" customHeight="1" x14ac:dyDescent="0.25">
      <c r="A719" s="8"/>
      <c r="B719" s="8"/>
      <c r="C719" s="8"/>
      <c r="D719" s="8"/>
    </row>
    <row r="720" spans="1:4" ht="15.75" customHeight="1" x14ac:dyDescent="0.25">
      <c r="A720" s="8"/>
      <c r="B720" s="8"/>
      <c r="C720" s="8"/>
      <c r="D720" s="8"/>
    </row>
    <row r="721" spans="1:4" ht="15.75" customHeight="1" x14ac:dyDescent="0.25">
      <c r="A721" s="8"/>
      <c r="B721" s="8"/>
      <c r="C721" s="8"/>
      <c r="D721" s="8"/>
    </row>
    <row r="722" spans="1:4" ht="15.75" customHeight="1" x14ac:dyDescent="0.25">
      <c r="A722" s="8"/>
      <c r="B722" s="8"/>
      <c r="C722" s="8"/>
      <c r="D722" s="8"/>
    </row>
    <row r="723" spans="1:4" ht="15.75" customHeight="1" x14ac:dyDescent="0.25">
      <c r="A723" s="8"/>
      <c r="B723" s="8"/>
      <c r="C723" s="8"/>
      <c r="D723" s="8"/>
    </row>
    <row r="724" spans="1:4" ht="15.75" customHeight="1" x14ac:dyDescent="0.25">
      <c r="A724" s="8"/>
      <c r="B724" s="8"/>
      <c r="C724" s="8"/>
      <c r="D724" s="8"/>
    </row>
    <row r="725" spans="1:4" ht="15.75" customHeight="1" x14ac:dyDescent="0.25">
      <c r="A725" s="8"/>
      <c r="B725" s="8"/>
      <c r="C725" s="8"/>
      <c r="D725" s="8"/>
    </row>
    <row r="726" spans="1:4" ht="15.75" customHeight="1" x14ac:dyDescent="0.25">
      <c r="A726" s="8"/>
      <c r="B726" s="8"/>
      <c r="C726" s="8"/>
      <c r="D726" s="8"/>
    </row>
    <row r="727" spans="1:4" ht="15.75" customHeight="1" x14ac:dyDescent="0.25">
      <c r="A727" s="8"/>
      <c r="B727" s="8"/>
      <c r="C727" s="8"/>
      <c r="D727" s="8"/>
    </row>
    <row r="728" spans="1:4" ht="15.75" customHeight="1" x14ac:dyDescent="0.25">
      <c r="A728" s="8"/>
      <c r="B728" s="8"/>
      <c r="C728" s="8"/>
      <c r="D728" s="8"/>
    </row>
    <row r="729" spans="1:4" ht="15.75" customHeight="1" x14ac:dyDescent="0.25">
      <c r="A729" s="8"/>
      <c r="B729" s="8"/>
      <c r="C729" s="8"/>
      <c r="D729" s="8"/>
    </row>
    <row r="730" spans="1:4" ht="15.75" customHeight="1" x14ac:dyDescent="0.25">
      <c r="A730" s="8"/>
      <c r="B730" s="8"/>
      <c r="C730" s="8"/>
      <c r="D730" s="8"/>
    </row>
    <row r="731" spans="1:4" ht="15.75" customHeight="1" x14ac:dyDescent="0.25">
      <c r="A731" s="8"/>
      <c r="B731" s="8"/>
      <c r="C731" s="8"/>
      <c r="D731" s="8"/>
    </row>
    <row r="732" spans="1:4" ht="15.75" customHeight="1" x14ac:dyDescent="0.25">
      <c r="A732" s="8"/>
      <c r="B732" s="8"/>
      <c r="C732" s="8"/>
      <c r="D732" s="8"/>
    </row>
    <row r="733" spans="1:4" ht="15.75" customHeight="1" x14ac:dyDescent="0.25">
      <c r="A733" s="8"/>
      <c r="B733" s="8"/>
      <c r="C733" s="8"/>
      <c r="D733" s="8"/>
    </row>
    <row r="734" spans="1:4" ht="15.75" customHeight="1" x14ac:dyDescent="0.25">
      <c r="A734" s="8"/>
      <c r="B734" s="8"/>
      <c r="C734" s="8"/>
      <c r="D734" s="8"/>
    </row>
    <row r="735" spans="1:4" ht="15.75" customHeight="1" x14ac:dyDescent="0.25">
      <c r="A735" s="8"/>
      <c r="B735" s="8"/>
      <c r="C735" s="8"/>
      <c r="D735" s="8"/>
    </row>
    <row r="736" spans="1:4" ht="15.75" customHeight="1" x14ac:dyDescent="0.25">
      <c r="A736" s="8"/>
      <c r="B736" s="8"/>
      <c r="C736" s="8"/>
      <c r="D736" s="8"/>
    </row>
    <row r="737" spans="1:4" ht="15.75" customHeight="1" x14ac:dyDescent="0.25">
      <c r="A737" s="8"/>
      <c r="B737" s="8"/>
      <c r="C737" s="8"/>
      <c r="D737" s="8"/>
    </row>
    <row r="738" spans="1:4" ht="15.75" customHeight="1" x14ac:dyDescent="0.25">
      <c r="A738" s="8"/>
      <c r="B738" s="8"/>
      <c r="C738" s="8"/>
      <c r="D738" s="8"/>
    </row>
    <row r="739" spans="1:4" ht="15.75" customHeight="1" x14ac:dyDescent="0.25">
      <c r="A739" s="8"/>
      <c r="B739" s="8"/>
      <c r="C739" s="8"/>
      <c r="D739" s="8"/>
    </row>
    <row r="740" spans="1:4" ht="15.75" customHeight="1" x14ac:dyDescent="0.25">
      <c r="A740" s="8"/>
      <c r="B740" s="8"/>
      <c r="C740" s="8"/>
      <c r="D740" s="8"/>
    </row>
    <row r="741" spans="1:4" ht="15.75" customHeight="1" x14ac:dyDescent="0.25">
      <c r="A741" s="8"/>
      <c r="B741" s="8"/>
      <c r="C741" s="8"/>
      <c r="D741" s="8"/>
    </row>
    <row r="742" spans="1:4" ht="15.75" customHeight="1" x14ac:dyDescent="0.25">
      <c r="A742" s="8"/>
      <c r="B742" s="8"/>
      <c r="C742" s="8"/>
      <c r="D742" s="8"/>
    </row>
    <row r="743" spans="1:4" ht="15.75" customHeight="1" x14ac:dyDescent="0.25">
      <c r="A743" s="8"/>
      <c r="B743" s="8"/>
      <c r="C743" s="8"/>
      <c r="D743" s="8"/>
    </row>
    <row r="744" spans="1:4" ht="15.75" customHeight="1" x14ac:dyDescent="0.25">
      <c r="A744" s="8"/>
      <c r="B744" s="8"/>
      <c r="C744" s="8"/>
      <c r="D744" s="8"/>
    </row>
    <row r="745" spans="1:4" ht="15.75" customHeight="1" x14ac:dyDescent="0.25">
      <c r="A745" s="8"/>
      <c r="B745" s="8"/>
      <c r="C745" s="8"/>
      <c r="D745" s="8"/>
    </row>
    <row r="746" spans="1:4" ht="15.75" customHeight="1" x14ac:dyDescent="0.25">
      <c r="A746" s="8"/>
      <c r="B746" s="8"/>
      <c r="C746" s="8"/>
      <c r="D746" s="8"/>
    </row>
    <row r="747" spans="1:4" ht="15.75" customHeight="1" x14ac:dyDescent="0.25">
      <c r="A747" s="8"/>
      <c r="B747" s="8"/>
      <c r="C747" s="8"/>
      <c r="D747" s="8"/>
    </row>
    <row r="748" spans="1:4" ht="15.75" customHeight="1" x14ac:dyDescent="0.25">
      <c r="A748" s="8"/>
      <c r="B748" s="8"/>
      <c r="C748" s="8"/>
      <c r="D748" s="8"/>
    </row>
    <row r="749" spans="1:4" ht="15.75" customHeight="1" x14ac:dyDescent="0.25">
      <c r="A749" s="8"/>
      <c r="B749" s="8"/>
      <c r="C749" s="8"/>
      <c r="D749" s="8"/>
    </row>
    <row r="750" spans="1:4" ht="15.75" customHeight="1" x14ac:dyDescent="0.25">
      <c r="A750" s="8"/>
      <c r="B750" s="8"/>
      <c r="C750" s="8"/>
      <c r="D750" s="8"/>
    </row>
    <row r="751" spans="1:4" ht="15.75" customHeight="1" x14ac:dyDescent="0.25">
      <c r="A751" s="8"/>
      <c r="B751" s="8"/>
      <c r="C751" s="8"/>
      <c r="D751" s="8"/>
    </row>
    <row r="752" spans="1:4" ht="15.75" customHeight="1" x14ac:dyDescent="0.25">
      <c r="A752" s="8"/>
      <c r="B752" s="8"/>
      <c r="C752" s="8"/>
      <c r="D752" s="8"/>
    </row>
    <row r="753" spans="1:4" ht="15.75" customHeight="1" x14ac:dyDescent="0.25">
      <c r="A753" s="8"/>
      <c r="B753" s="8"/>
      <c r="C753" s="8"/>
      <c r="D753" s="8"/>
    </row>
    <row r="754" spans="1:4" ht="15.75" customHeight="1" x14ac:dyDescent="0.25">
      <c r="A754" s="8"/>
      <c r="B754" s="8"/>
      <c r="C754" s="8"/>
      <c r="D754" s="8"/>
    </row>
    <row r="755" spans="1:4" ht="15.75" customHeight="1" x14ac:dyDescent="0.25">
      <c r="A755" s="8"/>
      <c r="B755" s="8"/>
      <c r="C755" s="8"/>
      <c r="D755" s="8"/>
    </row>
    <row r="756" spans="1:4" ht="15.75" customHeight="1" x14ac:dyDescent="0.25">
      <c r="A756" s="8"/>
      <c r="B756" s="8"/>
      <c r="C756" s="8"/>
      <c r="D756" s="8"/>
    </row>
    <row r="757" spans="1:4" ht="15.75" customHeight="1" x14ac:dyDescent="0.25">
      <c r="A757" s="8"/>
      <c r="B757" s="8"/>
      <c r="C757" s="8"/>
      <c r="D757" s="8"/>
    </row>
    <row r="758" spans="1:4" ht="15.75" customHeight="1" x14ac:dyDescent="0.25">
      <c r="A758" s="8"/>
      <c r="B758" s="8"/>
      <c r="C758" s="8"/>
      <c r="D758" s="8"/>
    </row>
    <row r="759" spans="1:4" ht="15.75" customHeight="1" x14ac:dyDescent="0.25">
      <c r="A759" s="8"/>
      <c r="B759" s="8"/>
      <c r="C759" s="8"/>
      <c r="D759" s="8"/>
    </row>
    <row r="760" spans="1:4" ht="15.75" customHeight="1" x14ac:dyDescent="0.25">
      <c r="A760" s="8"/>
      <c r="B760" s="8"/>
      <c r="C760" s="8"/>
      <c r="D760" s="8"/>
    </row>
    <row r="761" spans="1:4" ht="15.75" customHeight="1" x14ac:dyDescent="0.25">
      <c r="A761" s="8"/>
      <c r="B761" s="8"/>
      <c r="C761" s="8"/>
      <c r="D761" s="8"/>
    </row>
    <row r="762" spans="1:4" ht="15.75" customHeight="1" x14ac:dyDescent="0.25">
      <c r="A762" s="8"/>
      <c r="B762" s="8"/>
      <c r="C762" s="8"/>
      <c r="D762" s="8"/>
    </row>
    <row r="763" spans="1:4" ht="15.75" customHeight="1" x14ac:dyDescent="0.25">
      <c r="A763" s="8"/>
      <c r="B763" s="8"/>
      <c r="C763" s="8"/>
      <c r="D763" s="8"/>
    </row>
    <row r="764" spans="1:4" ht="15.75" customHeight="1" x14ac:dyDescent="0.25">
      <c r="A764" s="8"/>
      <c r="B764" s="8"/>
      <c r="C764" s="8"/>
      <c r="D764" s="8"/>
    </row>
    <row r="765" spans="1:4" ht="15.75" customHeight="1" x14ac:dyDescent="0.25">
      <c r="A765" s="8"/>
      <c r="B765" s="8"/>
      <c r="C765" s="8"/>
      <c r="D765" s="8"/>
    </row>
    <row r="766" spans="1:4" ht="15.75" customHeight="1" x14ac:dyDescent="0.25">
      <c r="A766" s="8"/>
      <c r="B766" s="8"/>
      <c r="C766" s="8"/>
      <c r="D766" s="8"/>
    </row>
    <row r="767" spans="1:4" ht="15.75" customHeight="1" x14ac:dyDescent="0.25">
      <c r="A767" s="8"/>
      <c r="B767" s="8"/>
      <c r="C767" s="8"/>
      <c r="D767" s="8"/>
    </row>
    <row r="768" spans="1:4" ht="15.75" customHeight="1" x14ac:dyDescent="0.25">
      <c r="A768" s="8"/>
      <c r="B768" s="8"/>
      <c r="C768" s="8"/>
      <c r="D768" s="8"/>
    </row>
    <row r="769" spans="1:4" ht="15.75" customHeight="1" x14ac:dyDescent="0.25">
      <c r="A769" s="8"/>
      <c r="B769" s="8"/>
      <c r="C769" s="8"/>
      <c r="D769" s="8"/>
    </row>
    <row r="770" spans="1:4" ht="15.75" customHeight="1" x14ac:dyDescent="0.25">
      <c r="A770" s="8"/>
      <c r="B770" s="8"/>
      <c r="C770" s="8"/>
      <c r="D770" s="8"/>
    </row>
    <row r="771" spans="1:4" ht="15.75" customHeight="1" x14ac:dyDescent="0.25">
      <c r="A771" s="8"/>
      <c r="B771" s="8"/>
      <c r="C771" s="8"/>
      <c r="D771" s="8"/>
    </row>
    <row r="772" spans="1:4" ht="15.75" customHeight="1" x14ac:dyDescent="0.25">
      <c r="A772" s="8"/>
      <c r="B772" s="8"/>
      <c r="C772" s="8"/>
      <c r="D772" s="8"/>
    </row>
    <row r="773" spans="1:4" ht="15.75" customHeight="1" x14ac:dyDescent="0.25">
      <c r="A773" s="8"/>
      <c r="B773" s="8"/>
      <c r="C773" s="8"/>
      <c r="D773" s="8"/>
    </row>
    <row r="774" spans="1:4" ht="15.75" customHeight="1" x14ac:dyDescent="0.25">
      <c r="A774" s="8"/>
      <c r="B774" s="8"/>
      <c r="C774" s="8"/>
      <c r="D774" s="8"/>
    </row>
    <row r="775" spans="1:4" ht="15.75" customHeight="1" x14ac:dyDescent="0.25">
      <c r="A775" s="8"/>
      <c r="B775" s="8"/>
      <c r="C775" s="8"/>
      <c r="D775" s="8"/>
    </row>
    <row r="776" spans="1:4" ht="15.75" customHeight="1" x14ac:dyDescent="0.25">
      <c r="A776" s="8"/>
      <c r="B776" s="8"/>
      <c r="C776" s="8"/>
      <c r="D776" s="8"/>
    </row>
    <row r="777" spans="1:4" ht="15.75" customHeight="1" x14ac:dyDescent="0.25">
      <c r="A777" s="8"/>
      <c r="B777" s="8"/>
      <c r="C777" s="8"/>
      <c r="D777" s="8"/>
    </row>
    <row r="778" spans="1:4" ht="15.75" customHeight="1" x14ac:dyDescent="0.25">
      <c r="A778" s="8"/>
      <c r="B778" s="8"/>
      <c r="C778" s="8"/>
      <c r="D778" s="8"/>
    </row>
    <row r="779" spans="1:4" ht="15.75" customHeight="1" x14ac:dyDescent="0.25">
      <c r="A779" s="8"/>
      <c r="B779" s="8"/>
      <c r="C779" s="8"/>
      <c r="D779" s="8"/>
    </row>
    <row r="780" spans="1:4" ht="15.75" customHeight="1" x14ac:dyDescent="0.25">
      <c r="A780" s="8"/>
      <c r="B780" s="8"/>
      <c r="C780" s="8"/>
      <c r="D780" s="8"/>
    </row>
    <row r="781" spans="1:4" ht="15.75" customHeight="1" x14ac:dyDescent="0.25">
      <c r="A781" s="8"/>
      <c r="B781" s="8"/>
      <c r="C781" s="8"/>
      <c r="D781" s="8"/>
    </row>
    <row r="782" spans="1:4" ht="15.75" customHeight="1" x14ac:dyDescent="0.25">
      <c r="A782" s="8"/>
      <c r="B782" s="8"/>
      <c r="C782" s="8"/>
      <c r="D782" s="8"/>
    </row>
    <row r="783" spans="1:4" ht="15.75" customHeight="1" x14ac:dyDescent="0.25">
      <c r="A783" s="8"/>
      <c r="B783" s="8"/>
      <c r="C783" s="8"/>
      <c r="D783" s="8"/>
    </row>
    <row r="784" spans="1:4" ht="15.75" customHeight="1" x14ac:dyDescent="0.25">
      <c r="A784" s="8"/>
      <c r="B784" s="8"/>
      <c r="C784" s="8"/>
      <c r="D784" s="8"/>
    </row>
    <row r="785" spans="1:4" ht="15.75" customHeight="1" x14ac:dyDescent="0.25">
      <c r="A785" s="8"/>
      <c r="B785" s="8"/>
      <c r="C785" s="8"/>
      <c r="D785" s="8"/>
    </row>
    <row r="786" spans="1:4" ht="15.75" customHeight="1" x14ac:dyDescent="0.25">
      <c r="A786" s="8"/>
      <c r="B786" s="8"/>
      <c r="C786" s="8"/>
      <c r="D786" s="8"/>
    </row>
    <row r="787" spans="1:4" ht="15.75" customHeight="1" x14ac:dyDescent="0.25">
      <c r="A787" s="8"/>
      <c r="B787" s="8"/>
      <c r="C787" s="8"/>
      <c r="D787" s="8"/>
    </row>
    <row r="788" spans="1:4" ht="15.75" customHeight="1" x14ac:dyDescent="0.25">
      <c r="A788" s="8"/>
      <c r="B788" s="8"/>
      <c r="C788" s="8"/>
      <c r="D788" s="8"/>
    </row>
    <row r="789" spans="1:4" ht="15.75" customHeight="1" x14ac:dyDescent="0.25">
      <c r="A789" s="8"/>
      <c r="B789" s="8"/>
      <c r="C789" s="8"/>
      <c r="D789" s="8"/>
    </row>
    <row r="790" spans="1:4" ht="15.75" customHeight="1" x14ac:dyDescent="0.25">
      <c r="A790" s="8"/>
      <c r="B790" s="8"/>
      <c r="C790" s="8"/>
      <c r="D790" s="8"/>
    </row>
    <row r="791" spans="1:4" ht="15.75" customHeight="1" x14ac:dyDescent="0.25">
      <c r="A791" s="8"/>
      <c r="B791" s="8"/>
      <c r="C791" s="8"/>
      <c r="D791" s="8"/>
    </row>
    <row r="792" spans="1:4" ht="15.75" customHeight="1" x14ac:dyDescent="0.25">
      <c r="A792" s="8"/>
      <c r="B792" s="8"/>
      <c r="C792" s="8"/>
      <c r="D792" s="8"/>
    </row>
    <row r="793" spans="1:4" ht="15.75" customHeight="1" x14ac:dyDescent="0.25">
      <c r="A793" s="8"/>
      <c r="B793" s="8"/>
      <c r="C793" s="8"/>
      <c r="D793" s="8"/>
    </row>
    <row r="794" spans="1:4" ht="15.75" customHeight="1" x14ac:dyDescent="0.25">
      <c r="A794" s="8"/>
      <c r="B794" s="8"/>
      <c r="C794" s="8"/>
      <c r="D794" s="8"/>
    </row>
    <row r="795" spans="1:4" ht="15.75" customHeight="1" x14ac:dyDescent="0.25">
      <c r="A795" s="8"/>
      <c r="B795" s="8"/>
      <c r="C795" s="8"/>
      <c r="D795" s="8"/>
    </row>
    <row r="796" spans="1:4" ht="15.75" customHeight="1" x14ac:dyDescent="0.25">
      <c r="A796" s="8"/>
      <c r="B796" s="8"/>
      <c r="C796" s="8"/>
      <c r="D796" s="8"/>
    </row>
    <row r="797" spans="1:4" ht="15.75" customHeight="1" x14ac:dyDescent="0.25">
      <c r="A797" s="8"/>
      <c r="B797" s="8"/>
      <c r="C797" s="8"/>
      <c r="D797" s="8"/>
    </row>
    <row r="798" spans="1:4" ht="15.75" customHeight="1" x14ac:dyDescent="0.25">
      <c r="A798" s="8"/>
      <c r="B798" s="8"/>
      <c r="C798" s="8"/>
      <c r="D798" s="8"/>
    </row>
    <row r="799" spans="1:4" ht="15.75" customHeight="1" x14ac:dyDescent="0.25">
      <c r="A799" s="8"/>
      <c r="B799" s="8"/>
      <c r="C799" s="8"/>
      <c r="D799" s="8"/>
    </row>
    <row r="800" spans="1:4" ht="15.75" customHeight="1" x14ac:dyDescent="0.25">
      <c r="A800" s="8"/>
      <c r="B800" s="8"/>
      <c r="C800" s="8"/>
      <c r="D800" s="8"/>
    </row>
    <row r="801" spans="1:4" ht="15.75" customHeight="1" x14ac:dyDescent="0.25">
      <c r="A801" s="8"/>
      <c r="B801" s="8"/>
      <c r="C801" s="8"/>
      <c r="D801" s="8"/>
    </row>
    <row r="802" spans="1:4" ht="15.75" customHeight="1" x14ac:dyDescent="0.25">
      <c r="A802" s="8"/>
      <c r="B802" s="8"/>
      <c r="C802" s="8"/>
      <c r="D802" s="8"/>
    </row>
    <row r="803" spans="1:4" ht="15.75" customHeight="1" x14ac:dyDescent="0.25">
      <c r="A803" s="8"/>
      <c r="B803" s="8"/>
      <c r="C803" s="8"/>
      <c r="D803" s="8"/>
    </row>
    <row r="804" spans="1:4" ht="15.75" customHeight="1" x14ac:dyDescent="0.25">
      <c r="A804" s="8"/>
      <c r="B804" s="8"/>
      <c r="C804" s="8"/>
      <c r="D804" s="8"/>
    </row>
    <row r="805" spans="1:4" ht="15.75" customHeight="1" x14ac:dyDescent="0.25">
      <c r="A805" s="8"/>
      <c r="B805" s="8"/>
      <c r="C805" s="8"/>
      <c r="D805" s="8"/>
    </row>
    <row r="806" spans="1:4" ht="15.75" customHeight="1" x14ac:dyDescent="0.25">
      <c r="A806" s="8"/>
      <c r="B806" s="8"/>
      <c r="C806" s="8"/>
      <c r="D806" s="8"/>
    </row>
    <row r="807" spans="1:4" ht="15.75" customHeight="1" x14ac:dyDescent="0.25">
      <c r="A807" s="8"/>
      <c r="B807" s="8"/>
      <c r="C807" s="8"/>
      <c r="D807" s="8"/>
    </row>
    <row r="808" spans="1:4" ht="15.75" customHeight="1" x14ac:dyDescent="0.25">
      <c r="A808" s="8"/>
      <c r="B808" s="8"/>
      <c r="C808" s="8"/>
      <c r="D808" s="8"/>
    </row>
    <row r="809" spans="1:4" ht="15.75" customHeight="1" x14ac:dyDescent="0.25">
      <c r="A809" s="8"/>
      <c r="B809" s="8"/>
      <c r="C809" s="8"/>
      <c r="D809" s="8"/>
    </row>
    <row r="810" spans="1:4" ht="15.75" customHeight="1" x14ac:dyDescent="0.25">
      <c r="A810" s="8"/>
      <c r="B810" s="8"/>
      <c r="C810" s="8"/>
      <c r="D810" s="8"/>
    </row>
    <row r="811" spans="1:4" ht="15.75" customHeight="1" x14ac:dyDescent="0.25">
      <c r="A811" s="8"/>
      <c r="B811" s="8"/>
      <c r="C811" s="8"/>
      <c r="D811" s="8"/>
    </row>
    <row r="812" spans="1:4" ht="15.75" customHeight="1" x14ac:dyDescent="0.25">
      <c r="A812" s="8"/>
      <c r="B812" s="8"/>
      <c r="C812" s="8"/>
      <c r="D812" s="8"/>
    </row>
    <row r="813" spans="1:4" ht="15.75" customHeight="1" x14ac:dyDescent="0.25">
      <c r="A813" s="8"/>
      <c r="B813" s="8"/>
      <c r="C813" s="8"/>
      <c r="D813" s="8"/>
    </row>
    <row r="814" spans="1:4" ht="15.75" customHeight="1" x14ac:dyDescent="0.25">
      <c r="A814" s="8"/>
      <c r="B814" s="8"/>
      <c r="C814" s="8"/>
      <c r="D814" s="8"/>
    </row>
    <row r="815" spans="1:4" ht="15.75" customHeight="1" x14ac:dyDescent="0.25">
      <c r="A815" s="8"/>
      <c r="B815" s="8"/>
      <c r="C815" s="8"/>
      <c r="D815" s="8"/>
    </row>
    <row r="816" spans="1:4" ht="15.75" customHeight="1" x14ac:dyDescent="0.25">
      <c r="A816" s="8"/>
      <c r="B816" s="8"/>
      <c r="C816" s="8"/>
      <c r="D816" s="8"/>
    </row>
    <row r="817" spans="1:4" ht="15.75" customHeight="1" x14ac:dyDescent="0.25">
      <c r="A817" s="8"/>
      <c r="B817" s="8"/>
      <c r="C817" s="8"/>
      <c r="D817" s="8"/>
    </row>
    <row r="818" spans="1:4" ht="15.75" customHeight="1" x14ac:dyDescent="0.25">
      <c r="A818" s="8"/>
      <c r="B818" s="8"/>
      <c r="C818" s="8"/>
      <c r="D818" s="8"/>
    </row>
    <row r="819" spans="1:4" ht="15.75" customHeight="1" x14ac:dyDescent="0.25">
      <c r="A819" s="8"/>
      <c r="B819" s="8"/>
      <c r="C819" s="8"/>
      <c r="D819" s="8"/>
    </row>
    <row r="820" spans="1:4" ht="15.75" customHeight="1" x14ac:dyDescent="0.25">
      <c r="A820" s="8"/>
      <c r="B820" s="8"/>
      <c r="C820" s="8"/>
      <c r="D820" s="8"/>
    </row>
    <row r="821" spans="1:4" ht="15.75" customHeight="1" x14ac:dyDescent="0.25">
      <c r="A821" s="8"/>
      <c r="B821" s="8"/>
      <c r="C821" s="8"/>
      <c r="D821" s="8"/>
    </row>
    <row r="822" spans="1:4" ht="15.75" customHeight="1" x14ac:dyDescent="0.25">
      <c r="A822" s="8"/>
      <c r="B822" s="8"/>
      <c r="C822" s="8"/>
      <c r="D822" s="8"/>
    </row>
    <row r="823" spans="1:4" ht="15.75" customHeight="1" x14ac:dyDescent="0.25">
      <c r="A823" s="8"/>
      <c r="B823" s="8"/>
      <c r="C823" s="8"/>
      <c r="D823" s="8"/>
    </row>
    <row r="824" spans="1:4" ht="15.75" customHeight="1" x14ac:dyDescent="0.25">
      <c r="A824" s="8"/>
      <c r="B824" s="8"/>
      <c r="C824" s="8"/>
      <c r="D824" s="8"/>
    </row>
    <row r="825" spans="1:4" ht="15.75" customHeight="1" x14ac:dyDescent="0.25">
      <c r="A825" s="8"/>
      <c r="B825" s="8"/>
      <c r="C825" s="8"/>
      <c r="D825" s="8"/>
    </row>
    <row r="826" spans="1:4" ht="15.75" customHeight="1" x14ac:dyDescent="0.25">
      <c r="A826" s="8"/>
      <c r="B826" s="8"/>
      <c r="C826" s="8"/>
      <c r="D826" s="8"/>
    </row>
    <row r="827" spans="1:4" ht="15.75" customHeight="1" x14ac:dyDescent="0.25">
      <c r="A827" s="8"/>
      <c r="B827" s="8"/>
      <c r="C827" s="8"/>
      <c r="D827" s="8"/>
    </row>
    <row r="828" spans="1:4" ht="15.75" customHeight="1" x14ac:dyDescent="0.25">
      <c r="A828" s="8"/>
      <c r="B828" s="8"/>
      <c r="C828" s="8"/>
      <c r="D828" s="8"/>
    </row>
    <row r="829" spans="1:4" ht="15.75" customHeight="1" x14ac:dyDescent="0.25">
      <c r="A829" s="8"/>
      <c r="B829" s="8"/>
      <c r="C829" s="8"/>
      <c r="D829" s="8"/>
    </row>
    <row r="830" spans="1:4" ht="15.75" customHeight="1" x14ac:dyDescent="0.25">
      <c r="A830" s="8"/>
      <c r="B830" s="8"/>
      <c r="C830" s="8"/>
      <c r="D830" s="8"/>
    </row>
    <row r="831" spans="1:4" ht="15.75" customHeight="1" x14ac:dyDescent="0.25">
      <c r="A831" s="8"/>
      <c r="B831" s="8"/>
      <c r="C831" s="8"/>
      <c r="D831" s="8"/>
    </row>
    <row r="832" spans="1:4" ht="15.75" customHeight="1" x14ac:dyDescent="0.25">
      <c r="A832" s="8"/>
      <c r="B832" s="8"/>
      <c r="C832" s="8"/>
      <c r="D832" s="8"/>
    </row>
    <row r="833" spans="1:4" ht="15.75" customHeight="1" x14ac:dyDescent="0.25">
      <c r="A833" s="8"/>
      <c r="B833" s="8"/>
      <c r="C833" s="8"/>
      <c r="D833" s="8"/>
    </row>
    <row r="834" spans="1:4" ht="15.75" customHeight="1" x14ac:dyDescent="0.25">
      <c r="A834" s="8"/>
      <c r="B834" s="8"/>
      <c r="C834" s="8"/>
      <c r="D834" s="8"/>
    </row>
    <row r="835" spans="1:4" ht="15.75" customHeight="1" x14ac:dyDescent="0.25">
      <c r="A835" s="8"/>
      <c r="B835" s="8"/>
      <c r="C835" s="8"/>
      <c r="D835" s="8"/>
    </row>
    <row r="836" spans="1:4" ht="15.75" customHeight="1" x14ac:dyDescent="0.25">
      <c r="A836" s="8"/>
      <c r="B836" s="8"/>
      <c r="C836" s="8"/>
      <c r="D836" s="8"/>
    </row>
    <row r="837" spans="1:4" ht="15.75" customHeight="1" x14ac:dyDescent="0.25">
      <c r="A837" s="8"/>
      <c r="B837" s="8"/>
      <c r="C837" s="8"/>
      <c r="D837" s="8"/>
    </row>
    <row r="838" spans="1:4" ht="15.75" customHeight="1" x14ac:dyDescent="0.25">
      <c r="A838" s="8"/>
      <c r="B838" s="8"/>
      <c r="C838" s="8"/>
      <c r="D838" s="8"/>
    </row>
    <row r="839" spans="1:4" ht="15.75" customHeight="1" x14ac:dyDescent="0.25">
      <c r="A839" s="8"/>
      <c r="B839" s="8"/>
      <c r="C839" s="8"/>
      <c r="D839" s="8"/>
    </row>
    <row r="840" spans="1:4" ht="15.75" customHeight="1" x14ac:dyDescent="0.25">
      <c r="A840" s="8"/>
      <c r="B840" s="8"/>
      <c r="C840" s="8"/>
      <c r="D840" s="8"/>
    </row>
    <row r="841" spans="1:4" ht="15.75" customHeight="1" x14ac:dyDescent="0.25">
      <c r="A841" s="8"/>
      <c r="B841" s="8"/>
      <c r="C841" s="8"/>
      <c r="D841" s="8"/>
    </row>
    <row r="842" spans="1:4" ht="15.75" customHeight="1" x14ac:dyDescent="0.25">
      <c r="A842" s="8"/>
      <c r="B842" s="8"/>
      <c r="C842" s="8"/>
      <c r="D842" s="8"/>
    </row>
    <row r="843" spans="1:4" ht="15.75" customHeight="1" x14ac:dyDescent="0.25">
      <c r="A843" s="8"/>
      <c r="B843" s="8"/>
      <c r="C843" s="8"/>
      <c r="D843" s="8"/>
    </row>
    <row r="844" spans="1:4" ht="15.75" customHeight="1" x14ac:dyDescent="0.25">
      <c r="A844" s="8"/>
      <c r="B844" s="8"/>
      <c r="C844" s="8"/>
      <c r="D844" s="8"/>
    </row>
    <row r="845" spans="1:4" ht="15.75" customHeight="1" x14ac:dyDescent="0.25">
      <c r="A845" s="8"/>
      <c r="B845" s="8"/>
      <c r="C845" s="8"/>
      <c r="D845" s="8"/>
    </row>
    <row r="846" spans="1:4" ht="15.75" customHeight="1" x14ac:dyDescent="0.25">
      <c r="A846" s="8"/>
      <c r="B846" s="8"/>
      <c r="C846" s="8"/>
      <c r="D846" s="8"/>
    </row>
    <row r="847" spans="1:4" ht="15.75" customHeight="1" x14ac:dyDescent="0.25">
      <c r="A847" s="8"/>
      <c r="B847" s="8"/>
      <c r="C847" s="8"/>
      <c r="D847" s="8"/>
    </row>
    <row r="848" spans="1:4" ht="15.75" customHeight="1" x14ac:dyDescent="0.25">
      <c r="A848" s="8"/>
      <c r="B848" s="8"/>
      <c r="C848" s="8"/>
      <c r="D848" s="8"/>
    </row>
    <row r="849" spans="1:4" ht="15.75" customHeight="1" x14ac:dyDescent="0.25">
      <c r="A849" s="8"/>
      <c r="B849" s="8"/>
      <c r="C849" s="8"/>
      <c r="D849" s="8"/>
    </row>
    <row r="850" spans="1:4" ht="15.75" customHeight="1" x14ac:dyDescent="0.25">
      <c r="A850" s="8"/>
      <c r="B850" s="8"/>
      <c r="C850" s="8"/>
      <c r="D850" s="8"/>
    </row>
    <row r="851" spans="1:4" ht="15.75" customHeight="1" x14ac:dyDescent="0.25">
      <c r="A851" s="8"/>
      <c r="B851" s="8"/>
      <c r="C851" s="8"/>
      <c r="D851" s="8"/>
    </row>
    <row r="852" spans="1:4" ht="15.75" customHeight="1" x14ac:dyDescent="0.25">
      <c r="A852" s="8"/>
      <c r="B852" s="8"/>
      <c r="C852" s="8"/>
      <c r="D852" s="8"/>
    </row>
    <row r="853" spans="1:4" ht="15.75" customHeight="1" x14ac:dyDescent="0.25">
      <c r="A853" s="8"/>
      <c r="B853" s="8"/>
      <c r="C853" s="8"/>
      <c r="D853" s="8"/>
    </row>
    <row r="854" spans="1:4" ht="15.75" customHeight="1" x14ac:dyDescent="0.25">
      <c r="A854" s="8"/>
      <c r="B854" s="8"/>
      <c r="C854" s="8"/>
      <c r="D854" s="8"/>
    </row>
    <row r="855" spans="1:4" ht="15.75" customHeight="1" x14ac:dyDescent="0.25">
      <c r="A855" s="8"/>
      <c r="B855" s="8"/>
      <c r="C855" s="8"/>
      <c r="D855" s="8"/>
    </row>
    <row r="856" spans="1:4" ht="15.75" customHeight="1" x14ac:dyDescent="0.25">
      <c r="A856" s="8"/>
      <c r="B856" s="8"/>
      <c r="C856" s="8"/>
      <c r="D856" s="8"/>
    </row>
    <row r="857" spans="1:4" ht="15.75" customHeight="1" x14ac:dyDescent="0.25">
      <c r="A857" s="8"/>
      <c r="B857" s="8"/>
      <c r="C857" s="8"/>
      <c r="D857" s="8"/>
    </row>
    <row r="858" spans="1:4" ht="15.75" customHeight="1" x14ac:dyDescent="0.25">
      <c r="A858" s="8"/>
      <c r="B858" s="8"/>
      <c r="C858" s="8"/>
      <c r="D858" s="8"/>
    </row>
    <row r="859" spans="1:4" ht="15.75" customHeight="1" x14ac:dyDescent="0.25">
      <c r="A859" s="8"/>
      <c r="B859" s="8"/>
      <c r="C859" s="8"/>
      <c r="D859" s="8"/>
    </row>
    <row r="860" spans="1:4" ht="15.75" customHeight="1" x14ac:dyDescent="0.25">
      <c r="A860" s="8"/>
      <c r="B860" s="8"/>
      <c r="C860" s="8"/>
      <c r="D860" s="8"/>
    </row>
    <row r="861" spans="1:4" ht="15.75" customHeight="1" x14ac:dyDescent="0.25">
      <c r="A861" s="8"/>
      <c r="B861" s="8"/>
      <c r="C861" s="8"/>
      <c r="D861" s="8"/>
    </row>
    <row r="862" spans="1:4" ht="15.75" customHeight="1" x14ac:dyDescent="0.25">
      <c r="A862" s="8"/>
      <c r="B862" s="8"/>
      <c r="C862" s="8"/>
      <c r="D862" s="8"/>
    </row>
    <row r="863" spans="1:4" ht="15.75" customHeight="1" x14ac:dyDescent="0.25">
      <c r="A863" s="8"/>
      <c r="B863" s="8"/>
      <c r="C863" s="8"/>
      <c r="D863" s="8"/>
    </row>
    <row r="864" spans="1:4" ht="15.75" customHeight="1" x14ac:dyDescent="0.25">
      <c r="A864" s="8"/>
      <c r="B864" s="8"/>
      <c r="C864" s="8"/>
      <c r="D864" s="8"/>
    </row>
    <row r="865" spans="1:4" ht="15.75" customHeight="1" x14ac:dyDescent="0.25">
      <c r="A865" s="8"/>
      <c r="B865" s="8"/>
      <c r="C865" s="8"/>
      <c r="D865" s="8"/>
    </row>
    <row r="866" spans="1:4" ht="15.75" customHeight="1" x14ac:dyDescent="0.25">
      <c r="A866" s="8"/>
      <c r="B866" s="8"/>
      <c r="C866" s="8"/>
      <c r="D866" s="8"/>
    </row>
    <row r="867" spans="1:4" ht="15.75" customHeight="1" x14ac:dyDescent="0.25">
      <c r="A867" s="8"/>
      <c r="B867" s="8"/>
      <c r="C867" s="8"/>
      <c r="D867" s="8"/>
    </row>
    <row r="868" spans="1:4" ht="15.75" customHeight="1" x14ac:dyDescent="0.25">
      <c r="A868" s="8"/>
      <c r="B868" s="8"/>
      <c r="C868" s="8"/>
      <c r="D868" s="8"/>
    </row>
    <row r="869" spans="1:4" ht="15.75" customHeight="1" x14ac:dyDescent="0.25">
      <c r="A869" s="8"/>
      <c r="B869" s="8"/>
      <c r="C869" s="8"/>
      <c r="D869" s="8"/>
    </row>
    <row r="870" spans="1:4" ht="15.75" customHeight="1" x14ac:dyDescent="0.25">
      <c r="A870" s="8"/>
      <c r="B870" s="8"/>
      <c r="C870" s="8"/>
      <c r="D870" s="8"/>
    </row>
    <row r="871" spans="1:4" ht="15.75" customHeight="1" x14ac:dyDescent="0.25">
      <c r="A871" s="8"/>
      <c r="B871" s="8"/>
      <c r="C871" s="8"/>
      <c r="D871" s="8"/>
    </row>
    <row r="872" spans="1:4" ht="15.75" customHeight="1" x14ac:dyDescent="0.25">
      <c r="A872" s="8"/>
      <c r="B872" s="8"/>
      <c r="C872" s="8"/>
      <c r="D872" s="8"/>
    </row>
    <row r="873" spans="1:4" ht="15.75" customHeight="1" x14ac:dyDescent="0.25">
      <c r="A873" s="8"/>
      <c r="B873" s="8"/>
      <c r="C873" s="8"/>
      <c r="D873" s="8"/>
    </row>
    <row r="874" spans="1:4" ht="15.75" customHeight="1" x14ac:dyDescent="0.25">
      <c r="A874" s="8"/>
      <c r="B874" s="8"/>
      <c r="C874" s="8"/>
      <c r="D874" s="8"/>
    </row>
    <row r="875" spans="1:4" ht="15.75" customHeight="1" x14ac:dyDescent="0.25">
      <c r="A875" s="8"/>
      <c r="B875" s="8"/>
      <c r="C875" s="8"/>
      <c r="D875" s="8"/>
    </row>
    <row r="876" spans="1:4" ht="15.75" customHeight="1" x14ac:dyDescent="0.25">
      <c r="A876" s="8"/>
      <c r="B876" s="8"/>
      <c r="C876" s="8"/>
      <c r="D876" s="8"/>
    </row>
    <row r="877" spans="1:4" ht="15.75" customHeight="1" x14ac:dyDescent="0.25">
      <c r="A877" s="8"/>
      <c r="B877" s="8"/>
      <c r="C877" s="8"/>
      <c r="D877" s="8"/>
    </row>
    <row r="878" spans="1:4" ht="15.75" customHeight="1" x14ac:dyDescent="0.25">
      <c r="A878" s="8"/>
      <c r="B878" s="8"/>
      <c r="C878" s="8"/>
      <c r="D878" s="8"/>
    </row>
    <row r="879" spans="1:4" ht="15.75" customHeight="1" x14ac:dyDescent="0.25">
      <c r="A879" s="8"/>
      <c r="B879" s="8"/>
      <c r="C879" s="8"/>
      <c r="D879" s="8"/>
    </row>
    <row r="880" spans="1:4" ht="15.75" customHeight="1" x14ac:dyDescent="0.25">
      <c r="A880" s="8"/>
      <c r="B880" s="8"/>
      <c r="C880" s="8"/>
      <c r="D880" s="8"/>
    </row>
    <row r="881" spans="1:4" ht="15.75" customHeight="1" x14ac:dyDescent="0.25">
      <c r="A881" s="8"/>
      <c r="B881" s="8"/>
      <c r="C881" s="8"/>
      <c r="D881" s="8"/>
    </row>
    <row r="882" spans="1:4" ht="15.75" customHeight="1" x14ac:dyDescent="0.25">
      <c r="A882" s="8"/>
      <c r="B882" s="8"/>
      <c r="C882" s="8"/>
      <c r="D882" s="8"/>
    </row>
    <row r="883" spans="1:4" ht="15.75" customHeight="1" x14ac:dyDescent="0.25">
      <c r="A883" s="8"/>
      <c r="B883" s="8"/>
      <c r="C883" s="8"/>
      <c r="D883" s="8"/>
    </row>
    <row r="884" spans="1:4" ht="15.75" customHeight="1" x14ac:dyDescent="0.25">
      <c r="A884" s="8"/>
      <c r="B884" s="8"/>
      <c r="C884" s="8"/>
      <c r="D884" s="8"/>
    </row>
    <row r="885" spans="1:4" ht="15.75" customHeight="1" x14ac:dyDescent="0.25">
      <c r="A885" s="8"/>
      <c r="B885" s="8"/>
      <c r="C885" s="8"/>
      <c r="D885" s="8"/>
    </row>
    <row r="886" spans="1:4" ht="15.75" customHeight="1" x14ac:dyDescent="0.25">
      <c r="A886" s="8"/>
      <c r="B886" s="8"/>
      <c r="C886" s="8"/>
      <c r="D886" s="8"/>
    </row>
    <row r="887" spans="1:4" ht="15.75" customHeight="1" x14ac:dyDescent="0.25">
      <c r="A887" s="8"/>
      <c r="B887" s="8"/>
      <c r="C887" s="8"/>
      <c r="D887" s="8"/>
    </row>
    <row r="888" spans="1:4" ht="15.75" customHeight="1" x14ac:dyDescent="0.25">
      <c r="A888" s="8"/>
      <c r="B888" s="8"/>
      <c r="C888" s="8"/>
      <c r="D888" s="8"/>
    </row>
    <row r="889" spans="1:4" ht="15.75" customHeight="1" x14ac:dyDescent="0.25">
      <c r="A889" s="8"/>
      <c r="B889" s="8"/>
      <c r="C889" s="8"/>
      <c r="D889" s="8"/>
    </row>
    <row r="890" spans="1:4" ht="15.75" customHeight="1" x14ac:dyDescent="0.25">
      <c r="A890" s="8"/>
      <c r="B890" s="8"/>
      <c r="C890" s="8"/>
      <c r="D890" s="8"/>
    </row>
    <row r="891" spans="1:4" ht="15.75" customHeight="1" x14ac:dyDescent="0.25">
      <c r="A891" s="8"/>
      <c r="B891" s="8"/>
      <c r="C891" s="8"/>
      <c r="D891" s="8"/>
    </row>
    <row r="892" spans="1:4" ht="15.75" customHeight="1" x14ac:dyDescent="0.25">
      <c r="A892" s="8"/>
      <c r="B892" s="8"/>
      <c r="C892" s="8"/>
      <c r="D892" s="8"/>
    </row>
    <row r="893" spans="1:4" ht="15.75" customHeight="1" x14ac:dyDescent="0.25">
      <c r="A893" s="8"/>
      <c r="B893" s="8"/>
      <c r="C893" s="8"/>
      <c r="D893" s="8"/>
    </row>
    <row r="894" spans="1:4" ht="15.75" customHeight="1" x14ac:dyDescent="0.25">
      <c r="A894" s="8"/>
      <c r="B894" s="8"/>
      <c r="C894" s="8"/>
      <c r="D894" s="8"/>
    </row>
    <row r="895" spans="1:4" ht="15.75" customHeight="1" x14ac:dyDescent="0.25">
      <c r="A895" s="8"/>
      <c r="B895" s="8"/>
      <c r="C895" s="8"/>
      <c r="D895" s="8"/>
    </row>
    <row r="896" spans="1:4" ht="15.75" customHeight="1" x14ac:dyDescent="0.25">
      <c r="A896" s="8"/>
      <c r="B896" s="8"/>
      <c r="C896" s="8"/>
      <c r="D896" s="8"/>
    </row>
    <row r="897" spans="1:4" ht="15.75" customHeight="1" x14ac:dyDescent="0.25">
      <c r="A897" s="8"/>
      <c r="B897" s="8"/>
      <c r="C897" s="8"/>
      <c r="D897" s="8"/>
    </row>
    <row r="898" spans="1:4" ht="15.75" customHeight="1" x14ac:dyDescent="0.25">
      <c r="A898" s="8"/>
      <c r="B898" s="8"/>
      <c r="C898" s="8"/>
      <c r="D898" s="8"/>
    </row>
    <row r="899" spans="1:4" ht="15.75" customHeight="1" x14ac:dyDescent="0.25">
      <c r="A899" s="8"/>
      <c r="B899" s="8"/>
      <c r="C899" s="8"/>
      <c r="D899" s="8"/>
    </row>
    <row r="900" spans="1:4" ht="15.75" customHeight="1" x14ac:dyDescent="0.25">
      <c r="A900" s="8"/>
      <c r="B900" s="8"/>
      <c r="C900" s="8"/>
      <c r="D900" s="8"/>
    </row>
    <row r="901" spans="1:4" ht="15.75" customHeight="1" x14ac:dyDescent="0.25">
      <c r="A901" s="8"/>
      <c r="B901" s="8"/>
      <c r="C901" s="8"/>
      <c r="D901" s="8"/>
    </row>
    <row r="902" spans="1:4" ht="15.75" customHeight="1" x14ac:dyDescent="0.25">
      <c r="A902" s="8"/>
      <c r="B902" s="8"/>
      <c r="C902" s="8"/>
      <c r="D902" s="8"/>
    </row>
    <row r="903" spans="1:4" ht="15.75" customHeight="1" x14ac:dyDescent="0.25">
      <c r="A903" s="8"/>
      <c r="B903" s="8"/>
      <c r="C903" s="8"/>
      <c r="D903" s="8"/>
    </row>
    <row r="904" spans="1:4" ht="15.75" customHeight="1" x14ac:dyDescent="0.25">
      <c r="A904" s="8"/>
      <c r="B904" s="8"/>
      <c r="C904" s="8"/>
      <c r="D904" s="8"/>
    </row>
    <row r="905" spans="1:4" ht="15.75" customHeight="1" x14ac:dyDescent="0.25">
      <c r="A905" s="8"/>
      <c r="B905" s="8"/>
      <c r="C905" s="8"/>
      <c r="D905" s="8"/>
    </row>
    <row r="906" spans="1:4" ht="15.75" customHeight="1" x14ac:dyDescent="0.25">
      <c r="A906" s="8"/>
      <c r="B906" s="8"/>
      <c r="C906" s="8"/>
      <c r="D906" s="8"/>
    </row>
    <row r="907" spans="1:4" ht="15.75" customHeight="1" x14ac:dyDescent="0.25">
      <c r="A907" s="8"/>
      <c r="B907" s="8"/>
      <c r="C907" s="8"/>
      <c r="D907" s="8"/>
    </row>
    <row r="908" spans="1:4" ht="15.75" customHeight="1" x14ac:dyDescent="0.25">
      <c r="A908" s="8"/>
      <c r="B908" s="8"/>
      <c r="C908" s="8"/>
      <c r="D908" s="8"/>
    </row>
    <row r="909" spans="1:4" ht="15.75" customHeight="1" x14ac:dyDescent="0.25">
      <c r="A909" s="8"/>
      <c r="B909" s="8"/>
      <c r="C909" s="8"/>
      <c r="D909" s="8"/>
    </row>
    <row r="910" spans="1:4" ht="15.75" customHeight="1" x14ac:dyDescent="0.25">
      <c r="A910" s="8"/>
      <c r="B910" s="8"/>
      <c r="C910" s="8"/>
      <c r="D910" s="8"/>
    </row>
    <row r="911" spans="1:4" ht="15.75" customHeight="1" x14ac:dyDescent="0.25">
      <c r="A911" s="8"/>
      <c r="B911" s="8"/>
      <c r="C911" s="8"/>
      <c r="D911" s="8"/>
    </row>
    <row r="912" spans="1:4" ht="15.75" customHeight="1" x14ac:dyDescent="0.25">
      <c r="A912" s="8"/>
      <c r="B912" s="8"/>
      <c r="C912" s="8"/>
      <c r="D912" s="8"/>
    </row>
    <row r="913" spans="1:4" ht="15.75" customHeight="1" x14ac:dyDescent="0.25">
      <c r="A913" s="8"/>
      <c r="B913" s="8"/>
      <c r="C913" s="8"/>
      <c r="D913" s="8"/>
    </row>
    <row r="914" spans="1:4" ht="15.75" customHeight="1" x14ac:dyDescent="0.25">
      <c r="A914" s="8"/>
      <c r="B914" s="8"/>
      <c r="C914" s="8"/>
      <c r="D914" s="8"/>
    </row>
    <row r="915" spans="1:4" ht="15.75" customHeight="1" x14ac:dyDescent="0.25">
      <c r="A915" s="8"/>
      <c r="B915" s="8"/>
      <c r="C915" s="8"/>
      <c r="D915" s="8"/>
    </row>
    <row r="916" spans="1:4" ht="15.75" customHeight="1" x14ac:dyDescent="0.25">
      <c r="A916" s="8"/>
      <c r="B916" s="8"/>
      <c r="C916" s="8"/>
      <c r="D916" s="8"/>
    </row>
    <row r="917" spans="1:4" ht="15.75" customHeight="1" x14ac:dyDescent="0.25">
      <c r="A917" s="8"/>
      <c r="B917" s="8"/>
      <c r="C917" s="8"/>
      <c r="D917" s="8"/>
    </row>
    <row r="918" spans="1:4" ht="15.75" customHeight="1" x14ac:dyDescent="0.25">
      <c r="A918" s="8"/>
      <c r="B918" s="8"/>
      <c r="C918" s="8"/>
      <c r="D918" s="8"/>
    </row>
    <row r="919" spans="1:4" ht="15.75" customHeight="1" x14ac:dyDescent="0.25">
      <c r="A919" s="8"/>
      <c r="B919" s="8"/>
      <c r="C919" s="8"/>
      <c r="D919" s="8"/>
    </row>
    <row r="920" spans="1:4" ht="15.75" customHeight="1" x14ac:dyDescent="0.25">
      <c r="A920" s="8"/>
      <c r="B920" s="8"/>
      <c r="C920" s="8"/>
      <c r="D920" s="8"/>
    </row>
    <row r="921" spans="1:4" ht="15.75" customHeight="1" x14ac:dyDescent="0.25">
      <c r="A921" s="8"/>
      <c r="B921" s="8"/>
      <c r="C921" s="8"/>
      <c r="D921" s="8"/>
    </row>
    <row r="922" spans="1:4" ht="15.75" customHeight="1" x14ac:dyDescent="0.25">
      <c r="A922" s="8"/>
      <c r="B922" s="8"/>
      <c r="C922" s="8"/>
      <c r="D922" s="8"/>
    </row>
    <row r="923" spans="1:4" ht="15.75" customHeight="1" x14ac:dyDescent="0.25">
      <c r="A923" s="8"/>
      <c r="B923" s="8"/>
      <c r="C923" s="8"/>
      <c r="D923" s="8"/>
    </row>
    <row r="924" spans="1:4" ht="15.75" customHeight="1" x14ac:dyDescent="0.25">
      <c r="A924" s="8"/>
      <c r="B924" s="8"/>
      <c r="C924" s="8"/>
      <c r="D924" s="8"/>
    </row>
    <row r="925" spans="1:4" ht="15.75" customHeight="1" x14ac:dyDescent="0.25">
      <c r="A925" s="8"/>
      <c r="B925" s="8"/>
      <c r="C925" s="8"/>
      <c r="D925" s="8"/>
    </row>
    <row r="926" spans="1:4" ht="15.75" customHeight="1" x14ac:dyDescent="0.25">
      <c r="A926" s="8"/>
      <c r="B926" s="8"/>
      <c r="C926" s="8"/>
      <c r="D926" s="8"/>
    </row>
    <row r="927" spans="1:4" ht="15.75" customHeight="1" x14ac:dyDescent="0.25">
      <c r="A927" s="8"/>
      <c r="B927" s="8"/>
      <c r="C927" s="8"/>
      <c r="D927" s="8"/>
    </row>
    <row r="928" spans="1:4" ht="15.75" customHeight="1" x14ac:dyDescent="0.25">
      <c r="A928" s="8"/>
      <c r="B928" s="8"/>
      <c r="C928" s="8"/>
      <c r="D928" s="8"/>
    </row>
    <row r="929" spans="1:4" ht="15.75" customHeight="1" x14ac:dyDescent="0.25">
      <c r="A929" s="8"/>
      <c r="B929" s="8"/>
      <c r="C929" s="8"/>
      <c r="D929" s="8"/>
    </row>
    <row r="930" spans="1:4" ht="15.75" customHeight="1" x14ac:dyDescent="0.25">
      <c r="A930" s="8"/>
      <c r="B930" s="8"/>
      <c r="C930" s="8"/>
      <c r="D930" s="8"/>
    </row>
    <row r="931" spans="1:4" ht="15.75" customHeight="1" x14ac:dyDescent="0.25">
      <c r="A931" s="8"/>
      <c r="B931" s="8"/>
      <c r="C931" s="8"/>
      <c r="D931" s="8"/>
    </row>
    <row r="932" spans="1:4" ht="15.75" customHeight="1" x14ac:dyDescent="0.25">
      <c r="A932" s="8"/>
      <c r="B932" s="8"/>
      <c r="C932" s="8"/>
      <c r="D932" s="8"/>
    </row>
    <row r="933" spans="1:4" ht="15.75" customHeight="1" x14ac:dyDescent="0.25">
      <c r="A933" s="8"/>
      <c r="B933" s="8"/>
      <c r="C933" s="8"/>
      <c r="D933" s="8"/>
    </row>
    <row r="934" spans="1:4" ht="15.75" customHeight="1" x14ac:dyDescent="0.25">
      <c r="A934" s="8"/>
      <c r="B934" s="8"/>
      <c r="C934" s="8"/>
      <c r="D934" s="8"/>
    </row>
    <row r="935" spans="1:4" ht="15.75" customHeight="1" x14ac:dyDescent="0.25">
      <c r="A935" s="8"/>
      <c r="B935" s="8"/>
      <c r="C935" s="8"/>
      <c r="D935" s="8"/>
    </row>
    <row r="936" spans="1:4" ht="15.75" customHeight="1" x14ac:dyDescent="0.25">
      <c r="A936" s="8"/>
      <c r="B936" s="8"/>
      <c r="C936" s="8"/>
      <c r="D936" s="8"/>
    </row>
    <row r="937" spans="1:4" ht="15.75" customHeight="1" x14ac:dyDescent="0.25">
      <c r="A937" s="8"/>
      <c r="B937" s="8"/>
      <c r="C937" s="8"/>
      <c r="D937" s="8"/>
    </row>
    <row r="938" spans="1:4" ht="15.75" customHeight="1" x14ac:dyDescent="0.25">
      <c r="A938" s="8"/>
      <c r="B938" s="8"/>
      <c r="C938" s="8"/>
      <c r="D938" s="8"/>
    </row>
    <row r="939" spans="1:4" ht="15.75" customHeight="1" x14ac:dyDescent="0.25">
      <c r="A939" s="8"/>
      <c r="B939" s="8"/>
      <c r="C939" s="8"/>
      <c r="D939" s="8"/>
    </row>
    <row r="940" spans="1:4" ht="15.75" customHeight="1" x14ac:dyDescent="0.25">
      <c r="A940" s="8"/>
      <c r="B940" s="8"/>
      <c r="C940" s="8"/>
      <c r="D940" s="8"/>
    </row>
    <row r="941" spans="1:4" ht="15.75" customHeight="1" x14ac:dyDescent="0.25">
      <c r="A941" s="8"/>
      <c r="B941" s="8"/>
      <c r="C941" s="8"/>
      <c r="D941" s="8"/>
    </row>
    <row r="942" spans="1:4" ht="15.75" customHeight="1" x14ac:dyDescent="0.25">
      <c r="A942" s="8"/>
      <c r="B942" s="8"/>
      <c r="C942" s="8"/>
      <c r="D942" s="8"/>
    </row>
    <row r="943" spans="1:4" ht="15.75" customHeight="1" x14ac:dyDescent="0.25">
      <c r="A943" s="8"/>
      <c r="B943" s="8"/>
      <c r="C943" s="8"/>
      <c r="D943" s="8"/>
    </row>
    <row r="944" spans="1:4" ht="15.75" customHeight="1" x14ac:dyDescent="0.25">
      <c r="A944" s="8"/>
      <c r="B944" s="8"/>
      <c r="C944" s="8"/>
      <c r="D944" s="8"/>
    </row>
    <row r="945" spans="1:4" ht="15.75" customHeight="1" x14ac:dyDescent="0.25">
      <c r="A945" s="8"/>
      <c r="B945" s="8"/>
      <c r="C945" s="8"/>
      <c r="D945" s="8"/>
    </row>
    <row r="946" spans="1:4" ht="15.75" customHeight="1" x14ac:dyDescent="0.25">
      <c r="A946" s="8"/>
      <c r="B946" s="8"/>
      <c r="C946" s="8"/>
      <c r="D946" s="8"/>
    </row>
    <row r="947" spans="1:4" ht="15.75" customHeight="1" x14ac:dyDescent="0.25">
      <c r="A947" s="8"/>
      <c r="B947" s="8"/>
      <c r="C947" s="8"/>
      <c r="D947" s="8"/>
    </row>
    <row r="948" spans="1:4" ht="15.75" customHeight="1" x14ac:dyDescent="0.25">
      <c r="A948" s="8"/>
      <c r="B948" s="8"/>
      <c r="C948" s="8"/>
      <c r="D948" s="8"/>
    </row>
    <row r="949" spans="1:4" ht="15.75" customHeight="1" x14ac:dyDescent="0.25">
      <c r="A949" s="8"/>
      <c r="B949" s="8"/>
      <c r="C949" s="8"/>
      <c r="D949" s="8"/>
    </row>
    <row r="950" spans="1:4" ht="15.75" customHeight="1" x14ac:dyDescent="0.25">
      <c r="A950" s="8"/>
      <c r="B950" s="8"/>
      <c r="C950" s="8"/>
      <c r="D950" s="8"/>
    </row>
    <row r="951" spans="1:4" ht="15.75" customHeight="1" x14ac:dyDescent="0.25">
      <c r="A951" s="8"/>
      <c r="B951" s="8"/>
      <c r="C951" s="8"/>
      <c r="D951" s="8"/>
    </row>
    <row r="952" spans="1:4" ht="15.75" customHeight="1" x14ac:dyDescent="0.25">
      <c r="A952" s="8"/>
      <c r="B952" s="8"/>
      <c r="C952" s="8"/>
      <c r="D952" s="8"/>
    </row>
    <row r="953" spans="1:4" ht="15.75" customHeight="1" x14ac:dyDescent="0.25">
      <c r="A953" s="8"/>
      <c r="B953" s="8"/>
      <c r="C953" s="8"/>
      <c r="D953" s="8"/>
    </row>
    <row r="954" spans="1:4" ht="15.75" customHeight="1" x14ac:dyDescent="0.25">
      <c r="A954" s="8"/>
      <c r="B954" s="8"/>
      <c r="C954" s="8"/>
      <c r="D954" s="8"/>
    </row>
    <row r="955" spans="1:4" ht="15.75" customHeight="1" x14ac:dyDescent="0.25">
      <c r="A955" s="8"/>
      <c r="B955" s="8"/>
      <c r="C955" s="8"/>
      <c r="D955" s="8"/>
    </row>
    <row r="956" spans="1:4" ht="15.75" customHeight="1" x14ac:dyDescent="0.25">
      <c r="A956" s="8"/>
      <c r="B956" s="8"/>
      <c r="C956" s="8"/>
      <c r="D956" s="8"/>
    </row>
    <row r="957" spans="1:4" ht="15.75" customHeight="1" x14ac:dyDescent="0.25">
      <c r="A957" s="8"/>
      <c r="B957" s="8"/>
      <c r="C957" s="8"/>
      <c r="D957" s="8"/>
    </row>
    <row r="958" spans="1:4" ht="15.75" customHeight="1" x14ac:dyDescent="0.25">
      <c r="A958" s="8"/>
      <c r="B958" s="8"/>
      <c r="C958" s="8"/>
      <c r="D958" s="8"/>
    </row>
    <row r="959" spans="1:4" ht="15.75" customHeight="1" x14ac:dyDescent="0.25">
      <c r="A959" s="8"/>
      <c r="B959" s="8"/>
      <c r="C959" s="8"/>
      <c r="D959" s="8"/>
    </row>
    <row r="960" spans="1:4" ht="15.75" customHeight="1" x14ac:dyDescent="0.25">
      <c r="A960" s="8"/>
      <c r="B960" s="8"/>
      <c r="C960" s="8"/>
      <c r="D960" s="8"/>
    </row>
    <row r="961" spans="1:4" ht="15.75" customHeight="1" x14ac:dyDescent="0.25">
      <c r="A961" s="8"/>
      <c r="B961" s="8"/>
      <c r="C961" s="8"/>
      <c r="D961" s="8"/>
    </row>
    <row r="962" spans="1:4" ht="15.75" customHeight="1" x14ac:dyDescent="0.25">
      <c r="A962" s="8"/>
      <c r="B962" s="8"/>
      <c r="C962" s="8"/>
      <c r="D962" s="8"/>
    </row>
    <row r="963" spans="1:4" ht="15.75" customHeight="1" x14ac:dyDescent="0.25">
      <c r="A963" s="8"/>
      <c r="B963" s="8"/>
      <c r="C963" s="8"/>
      <c r="D963" s="8"/>
    </row>
    <row r="964" spans="1:4" ht="15.75" customHeight="1" x14ac:dyDescent="0.25">
      <c r="A964" s="8"/>
      <c r="B964" s="8"/>
      <c r="C964" s="8"/>
      <c r="D964" s="8"/>
    </row>
    <row r="965" spans="1:4" ht="15.75" customHeight="1" x14ac:dyDescent="0.25">
      <c r="A965" s="8"/>
      <c r="B965" s="8"/>
      <c r="C965" s="8"/>
      <c r="D965" s="8"/>
    </row>
    <row r="966" spans="1:4" ht="15.75" customHeight="1" x14ac:dyDescent="0.25">
      <c r="A966" s="8"/>
      <c r="B966" s="8"/>
      <c r="C966" s="8"/>
      <c r="D966" s="8"/>
    </row>
    <row r="967" spans="1:4" ht="15.75" customHeight="1" x14ac:dyDescent="0.25">
      <c r="A967" s="8"/>
      <c r="B967" s="8"/>
      <c r="C967" s="8"/>
      <c r="D967" s="8"/>
    </row>
    <row r="968" spans="1:4" ht="15.75" customHeight="1" x14ac:dyDescent="0.25">
      <c r="A968" s="8"/>
      <c r="B968" s="8"/>
      <c r="C968" s="8"/>
      <c r="D968" s="8"/>
    </row>
    <row r="969" spans="1:4" ht="15.75" customHeight="1" x14ac:dyDescent="0.25">
      <c r="A969" s="8"/>
      <c r="B969" s="8"/>
      <c r="C969" s="8"/>
      <c r="D969" s="8"/>
    </row>
    <row r="970" spans="1:4" ht="15.75" customHeight="1" x14ac:dyDescent="0.25">
      <c r="A970" s="8"/>
      <c r="B970" s="8"/>
      <c r="C970" s="8"/>
      <c r="D970" s="8"/>
    </row>
    <row r="971" spans="1:4" ht="15.75" customHeight="1" x14ac:dyDescent="0.25">
      <c r="A971" s="8"/>
      <c r="B971" s="8"/>
      <c r="C971" s="8"/>
      <c r="D971" s="8"/>
    </row>
    <row r="972" spans="1:4" ht="15.75" customHeight="1" x14ac:dyDescent="0.25">
      <c r="A972" s="8"/>
      <c r="B972" s="8"/>
      <c r="C972" s="8"/>
      <c r="D972" s="8"/>
    </row>
    <row r="973" spans="1:4" ht="15.75" customHeight="1" x14ac:dyDescent="0.25">
      <c r="A973" s="8"/>
      <c r="B973" s="8"/>
      <c r="C973" s="8"/>
      <c r="D973" s="8"/>
    </row>
    <row r="974" spans="1:4" ht="15.75" customHeight="1" x14ac:dyDescent="0.25">
      <c r="A974" s="8"/>
      <c r="B974" s="8"/>
      <c r="C974" s="8"/>
      <c r="D974" s="8"/>
    </row>
    <row r="975" spans="1:4" ht="15.75" customHeight="1" x14ac:dyDescent="0.25">
      <c r="A975" s="8"/>
      <c r="B975" s="8"/>
      <c r="C975" s="8"/>
      <c r="D975" s="8"/>
    </row>
    <row r="976" spans="1:4" ht="15.75" customHeight="1" x14ac:dyDescent="0.25">
      <c r="A976" s="8"/>
      <c r="B976" s="8"/>
      <c r="C976" s="8"/>
      <c r="D976" s="8"/>
    </row>
    <row r="977" spans="1:4" ht="15.75" customHeight="1" x14ac:dyDescent="0.25">
      <c r="A977" s="8"/>
      <c r="B977" s="8"/>
      <c r="C977" s="8"/>
      <c r="D977" s="8"/>
    </row>
    <row r="978" spans="1:4" ht="15.75" customHeight="1" x14ac:dyDescent="0.25">
      <c r="A978" s="8"/>
      <c r="B978" s="8"/>
      <c r="C978" s="8"/>
      <c r="D978" s="8"/>
    </row>
    <row r="979" spans="1:4" ht="15.75" customHeight="1" x14ac:dyDescent="0.25">
      <c r="A979" s="8"/>
      <c r="B979" s="8"/>
      <c r="C979" s="8"/>
      <c r="D979" s="8"/>
    </row>
    <row r="980" spans="1:4" ht="15.75" customHeight="1" x14ac:dyDescent="0.25">
      <c r="A980" s="8"/>
      <c r="B980" s="8"/>
      <c r="C980" s="8"/>
      <c r="D980" s="8"/>
    </row>
    <row r="981" spans="1:4" ht="15.75" customHeight="1" x14ac:dyDescent="0.25">
      <c r="A981" s="8"/>
      <c r="B981" s="8"/>
      <c r="C981" s="8"/>
      <c r="D981" s="8"/>
    </row>
    <row r="982" spans="1:4" ht="15.75" customHeight="1" x14ac:dyDescent="0.25">
      <c r="A982" s="8"/>
      <c r="B982" s="8"/>
      <c r="C982" s="8"/>
      <c r="D982" s="8"/>
    </row>
    <row r="983" spans="1:4" ht="15.75" customHeight="1" x14ac:dyDescent="0.25">
      <c r="A983" s="8"/>
      <c r="B983" s="8"/>
      <c r="C983" s="8"/>
      <c r="D983" s="8"/>
    </row>
    <row r="984" spans="1:4" ht="15.75" customHeight="1" x14ac:dyDescent="0.25">
      <c r="A984" s="8"/>
      <c r="B984" s="8"/>
      <c r="C984" s="8"/>
      <c r="D984" s="8"/>
    </row>
    <row r="985" spans="1:4" ht="15.75" customHeight="1" x14ac:dyDescent="0.25">
      <c r="A985" s="8"/>
      <c r="B985" s="8"/>
      <c r="C985" s="8"/>
      <c r="D985" s="8"/>
    </row>
    <row r="986" spans="1:4" ht="15.75" customHeight="1" x14ac:dyDescent="0.25">
      <c r="A986" s="8"/>
      <c r="B986" s="8"/>
      <c r="C986" s="8"/>
      <c r="D986" s="8"/>
    </row>
    <row r="987" spans="1:4" ht="15.75" customHeight="1" x14ac:dyDescent="0.25">
      <c r="A987" s="8"/>
      <c r="B987" s="8"/>
      <c r="C987" s="8"/>
      <c r="D987" s="8"/>
    </row>
    <row r="988" spans="1:4" ht="15.75" customHeight="1" x14ac:dyDescent="0.25">
      <c r="A988" s="8"/>
      <c r="B988" s="8"/>
      <c r="C988" s="8"/>
      <c r="D988" s="8"/>
    </row>
    <row r="989" spans="1:4" ht="15.75" customHeight="1" x14ac:dyDescent="0.25">
      <c r="A989" s="8"/>
      <c r="B989" s="8"/>
      <c r="C989" s="8"/>
      <c r="D989" s="8"/>
    </row>
    <row r="990" spans="1:4" ht="15.75" customHeight="1" x14ac:dyDescent="0.25">
      <c r="A990" s="8"/>
      <c r="B990" s="8"/>
      <c r="C990" s="8"/>
      <c r="D990" s="8"/>
    </row>
    <row r="991" spans="1:4" ht="15.75" customHeight="1" x14ac:dyDescent="0.25">
      <c r="A991" s="8"/>
      <c r="B991" s="8"/>
      <c r="C991" s="8"/>
      <c r="D991" s="8"/>
    </row>
    <row r="992" spans="1:4" ht="15.75" customHeight="1" x14ac:dyDescent="0.25">
      <c r="A992" s="8"/>
      <c r="B992" s="8"/>
      <c r="C992" s="8"/>
      <c r="D992" s="8"/>
    </row>
    <row r="993" spans="1:4" ht="15.75" customHeight="1" x14ac:dyDescent="0.25">
      <c r="A993" s="8"/>
      <c r="B993" s="8"/>
      <c r="C993" s="8"/>
      <c r="D993" s="8"/>
    </row>
    <row r="994" spans="1:4" ht="15.75" customHeight="1" x14ac:dyDescent="0.25">
      <c r="A994" s="8"/>
      <c r="B994" s="8"/>
      <c r="C994" s="8"/>
      <c r="D994" s="8"/>
    </row>
    <row r="995" spans="1:4" ht="15.75" customHeight="1" x14ac:dyDescent="0.25">
      <c r="A995" s="8"/>
      <c r="B995" s="8"/>
      <c r="C995" s="8"/>
      <c r="D995" s="8"/>
    </row>
    <row r="996" spans="1:4" ht="15.75" customHeight="1" x14ac:dyDescent="0.25">
      <c r="A996" s="8"/>
      <c r="B996" s="8"/>
      <c r="C996" s="8"/>
      <c r="D996" s="8"/>
    </row>
    <row r="997" spans="1:4" ht="15.75" customHeight="1" x14ac:dyDescent="0.25">
      <c r="A997" s="8"/>
      <c r="B997" s="8"/>
      <c r="C997" s="8"/>
      <c r="D997" s="8"/>
    </row>
    <row r="998" spans="1:4" ht="15.75" customHeight="1" x14ac:dyDescent="0.25">
      <c r="A998" s="8"/>
      <c r="B998" s="8"/>
      <c r="C998" s="8"/>
      <c r="D998" s="8"/>
    </row>
    <row r="999" spans="1:4" ht="15.75" customHeight="1" x14ac:dyDescent="0.25">
      <c r="A999" s="8"/>
      <c r="B999" s="8"/>
      <c r="C999" s="8"/>
      <c r="D999" s="8"/>
    </row>
    <row r="1000" spans="1:4" ht="15.75" customHeight="1" x14ac:dyDescent="0.25">
      <c r="A1000" s="8"/>
      <c r="B1000" s="8"/>
      <c r="C1000" s="8"/>
      <c r="D1000" s="8"/>
    </row>
    <row r="1001" spans="1:4" ht="15.75" customHeight="1" x14ac:dyDescent="0.25">
      <c r="A1001" s="8"/>
      <c r="B1001" s="8"/>
      <c r="C1001" s="8"/>
      <c r="D1001" s="8"/>
    </row>
  </sheetData>
  <mergeCells count="2">
    <mergeCell ref="A2:C2"/>
    <mergeCell ref="A4:A495"/>
  </mergeCells>
  <pageMargins left="1.2477606300293931" right="1.2477606300293931" top="0.99987495602585208" bottom="0.99987495602585208" header="0" footer="0"/>
  <pageSetup paperSize="9"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zoomScale="85" zoomScaleNormal="85" workbookViewId="0">
      <selection activeCell="C3" sqref="C3"/>
    </sheetView>
  </sheetViews>
  <sheetFormatPr defaultColWidth="11.25" defaultRowHeight="15" customHeight="1" x14ac:dyDescent="0.25"/>
  <cols>
    <col min="2" max="2" width="23.125" customWidth="1"/>
    <col min="3" max="3" width="65.875" customWidth="1"/>
    <col min="4" max="4" width="73.875" customWidth="1"/>
  </cols>
  <sheetData>
    <row r="1" spans="1:4" ht="42" customHeight="1" x14ac:dyDescent="0.25"/>
    <row r="2" spans="1:4" ht="15.75" x14ac:dyDescent="0.25">
      <c r="A2" s="33" t="s">
        <v>0</v>
      </c>
      <c r="B2" s="41"/>
      <c r="C2" s="41"/>
      <c r="D2" s="1"/>
    </row>
    <row r="3" spans="1:4" ht="31.5" x14ac:dyDescent="0.25">
      <c r="A3" s="16" t="s">
        <v>1</v>
      </c>
      <c r="B3" s="17" t="s">
        <v>2</v>
      </c>
      <c r="C3" s="60" t="s">
        <v>4875</v>
      </c>
      <c r="D3" s="21" t="s">
        <v>4547</v>
      </c>
    </row>
    <row r="4" spans="1:4" ht="63" x14ac:dyDescent="0.25">
      <c r="A4" s="35" t="s">
        <v>2062</v>
      </c>
      <c r="B4" s="17">
        <v>305591010102</v>
      </c>
      <c r="C4" s="19" t="s">
        <v>2063</v>
      </c>
      <c r="D4" s="19" t="s">
        <v>2064</v>
      </c>
    </row>
    <row r="5" spans="1:4" ht="63" x14ac:dyDescent="0.25">
      <c r="A5" s="42"/>
      <c r="B5" s="17">
        <v>305591020102</v>
      </c>
      <c r="C5" s="19" t="s">
        <v>2065</v>
      </c>
      <c r="D5" s="19" t="s">
        <v>2066</v>
      </c>
    </row>
    <row r="6" spans="1:4" ht="47.25" x14ac:dyDescent="0.25">
      <c r="A6" s="42"/>
      <c r="B6" s="17">
        <v>409000000101</v>
      </c>
      <c r="C6" s="19" t="s">
        <v>2067</v>
      </c>
      <c r="D6" s="19" t="s">
        <v>2068</v>
      </c>
    </row>
    <row r="7" spans="1:4" ht="47.25" x14ac:dyDescent="0.25">
      <c r="A7" s="42"/>
      <c r="B7" s="17">
        <v>410902900101</v>
      </c>
      <c r="C7" s="19" t="s">
        <v>2069</v>
      </c>
      <c r="D7" s="19" t="s">
        <v>2070</v>
      </c>
    </row>
    <row r="8" spans="1:4" ht="47.25" x14ac:dyDescent="0.25">
      <c r="A8" s="42"/>
      <c r="B8" s="17">
        <v>410902900102</v>
      </c>
      <c r="C8" s="19" t="s">
        <v>2071</v>
      </c>
      <c r="D8" s="19" t="s">
        <v>2072</v>
      </c>
    </row>
    <row r="9" spans="1:4" ht="80.25" customHeight="1" x14ac:dyDescent="0.25">
      <c r="A9" s="42"/>
      <c r="B9" s="17">
        <v>507901000102</v>
      </c>
      <c r="C9" s="19" t="s">
        <v>2073</v>
      </c>
      <c r="D9" s="19" t="s">
        <v>2074</v>
      </c>
    </row>
    <row r="10" spans="1:4" ht="47.25" x14ac:dyDescent="0.25">
      <c r="A10" s="42"/>
      <c r="B10" s="17">
        <v>507902010103</v>
      </c>
      <c r="C10" s="19" t="s">
        <v>2075</v>
      </c>
      <c r="D10" s="19" t="s">
        <v>2076</v>
      </c>
    </row>
    <row r="11" spans="1:4" ht="47.25" x14ac:dyDescent="0.25">
      <c r="A11" s="42"/>
      <c r="B11" s="17">
        <v>507902010104</v>
      </c>
      <c r="C11" s="19" t="s">
        <v>2077</v>
      </c>
      <c r="D11" s="19" t="s">
        <v>2078</v>
      </c>
    </row>
    <row r="12" spans="1:4" ht="47.25" x14ac:dyDescent="0.25">
      <c r="A12" s="42"/>
      <c r="B12" s="17">
        <v>507902090103</v>
      </c>
      <c r="C12" s="19" t="s">
        <v>2079</v>
      </c>
      <c r="D12" s="19" t="s">
        <v>2080</v>
      </c>
    </row>
    <row r="13" spans="1:4" ht="47.25" x14ac:dyDescent="0.25">
      <c r="A13" s="42"/>
      <c r="B13" s="17">
        <v>507902090104</v>
      </c>
      <c r="C13" s="19" t="s">
        <v>2081</v>
      </c>
      <c r="D13" s="19" t="s">
        <v>2082</v>
      </c>
    </row>
    <row r="14" spans="1:4" ht="47.25" x14ac:dyDescent="0.25">
      <c r="A14" s="42"/>
      <c r="B14" s="17">
        <v>507909011201</v>
      </c>
      <c r="C14" s="19" t="s">
        <v>2083</v>
      </c>
      <c r="D14" s="19" t="s">
        <v>2084</v>
      </c>
    </row>
    <row r="15" spans="1:4" ht="63" x14ac:dyDescent="0.25">
      <c r="A15" s="42"/>
      <c r="B15" s="17">
        <v>507909011202</v>
      </c>
      <c r="C15" s="19" t="s">
        <v>2085</v>
      </c>
      <c r="D15" s="19" t="s">
        <v>2086</v>
      </c>
    </row>
    <row r="16" spans="1:4" ht="63" x14ac:dyDescent="0.25">
      <c r="A16" s="42"/>
      <c r="B16" s="17">
        <v>507909019201</v>
      </c>
      <c r="C16" s="19" t="s">
        <v>2087</v>
      </c>
      <c r="D16" s="19" t="s">
        <v>2088</v>
      </c>
    </row>
    <row r="17" spans="1:4" ht="63" x14ac:dyDescent="0.25">
      <c r="A17" s="42"/>
      <c r="B17" s="17">
        <v>507909019202</v>
      </c>
      <c r="C17" s="19" t="s">
        <v>2089</v>
      </c>
      <c r="D17" s="19" t="s">
        <v>2090</v>
      </c>
    </row>
    <row r="18" spans="1:4" ht="63" x14ac:dyDescent="0.25">
      <c r="A18" s="42"/>
      <c r="B18" s="17">
        <v>507909030201</v>
      </c>
      <c r="C18" s="19" t="s">
        <v>2091</v>
      </c>
      <c r="D18" s="19" t="s">
        <v>2092</v>
      </c>
    </row>
    <row r="19" spans="1:4" ht="63" x14ac:dyDescent="0.25">
      <c r="A19" s="42"/>
      <c r="B19" s="17">
        <v>507909030202</v>
      </c>
      <c r="C19" s="19" t="s">
        <v>2093</v>
      </c>
      <c r="D19" s="19" t="s">
        <v>2094</v>
      </c>
    </row>
    <row r="20" spans="1:4" ht="63" x14ac:dyDescent="0.25">
      <c r="A20" s="42"/>
      <c r="B20" s="17">
        <v>507909090201</v>
      </c>
      <c r="C20" s="19" t="s">
        <v>2095</v>
      </c>
      <c r="D20" s="19" t="s">
        <v>2096</v>
      </c>
    </row>
    <row r="21" spans="1:4" ht="63" x14ac:dyDescent="0.25">
      <c r="A21" s="42"/>
      <c r="B21" s="17">
        <v>507909090203</v>
      </c>
      <c r="C21" s="19" t="s">
        <v>2097</v>
      </c>
      <c r="D21" s="19" t="s">
        <v>2098</v>
      </c>
    </row>
    <row r="22" spans="1:4" ht="48.75" customHeight="1" x14ac:dyDescent="0.25">
      <c r="A22" s="42"/>
      <c r="B22" s="17">
        <v>508001090101</v>
      </c>
      <c r="C22" s="19" t="s">
        <v>2099</v>
      </c>
      <c r="D22" s="18" t="s">
        <v>5254</v>
      </c>
    </row>
    <row r="23" spans="1:4" ht="47.25" x14ac:dyDescent="0.25">
      <c r="A23" s="42"/>
      <c r="B23" s="17">
        <v>508001090102</v>
      </c>
      <c r="C23" s="19" t="s">
        <v>2100</v>
      </c>
      <c r="D23" s="18" t="s">
        <v>5255</v>
      </c>
    </row>
    <row r="24" spans="1:4" ht="47.25" x14ac:dyDescent="0.25">
      <c r="A24" s="42"/>
      <c r="B24" s="17">
        <v>508001090103</v>
      </c>
      <c r="C24" s="19" t="s">
        <v>2101</v>
      </c>
      <c r="D24" s="18" t="s">
        <v>5256</v>
      </c>
    </row>
    <row r="25" spans="1:4" ht="47.25" x14ac:dyDescent="0.25">
      <c r="A25" s="42"/>
      <c r="B25" s="17">
        <v>508001090104</v>
      </c>
      <c r="C25" s="19" t="s">
        <v>2102</v>
      </c>
      <c r="D25" s="18" t="s">
        <v>5257</v>
      </c>
    </row>
    <row r="26" spans="1:4" ht="63" x14ac:dyDescent="0.25">
      <c r="A26" s="42"/>
      <c r="B26" s="17">
        <v>508001090105</v>
      </c>
      <c r="C26" s="19" t="s">
        <v>2103</v>
      </c>
      <c r="D26" s="19" t="s">
        <v>2104</v>
      </c>
    </row>
    <row r="27" spans="1:4" ht="47.25" x14ac:dyDescent="0.25">
      <c r="A27" s="42"/>
      <c r="B27" s="17">
        <v>508001090106</v>
      </c>
      <c r="C27" s="19" t="s">
        <v>2105</v>
      </c>
      <c r="D27" s="19" t="s">
        <v>2106</v>
      </c>
    </row>
    <row r="28" spans="1:4" ht="47.25" x14ac:dyDescent="0.25">
      <c r="A28" s="42"/>
      <c r="B28" s="17">
        <v>508001090109</v>
      </c>
      <c r="C28" s="19" t="s">
        <v>2107</v>
      </c>
      <c r="D28" s="18" t="s">
        <v>5258</v>
      </c>
    </row>
    <row r="29" spans="1:4" ht="31.5" x14ac:dyDescent="0.25">
      <c r="A29" s="42"/>
      <c r="B29" s="17">
        <v>510001010101</v>
      </c>
      <c r="C29" s="19" t="s">
        <v>2108</v>
      </c>
      <c r="D29" s="18" t="s">
        <v>5259</v>
      </c>
    </row>
    <row r="30" spans="1:4" ht="31.5" x14ac:dyDescent="0.25">
      <c r="A30" s="42"/>
      <c r="B30" s="17">
        <v>510001020999</v>
      </c>
      <c r="C30" s="19" t="s">
        <v>2109</v>
      </c>
      <c r="D30" s="18" t="s">
        <v>5260</v>
      </c>
    </row>
    <row r="31" spans="1:4" ht="31.5" x14ac:dyDescent="0.25">
      <c r="A31" s="42"/>
      <c r="B31" s="17">
        <v>510001090999</v>
      </c>
      <c r="C31" s="19" t="s">
        <v>2110</v>
      </c>
      <c r="D31" s="18" t="s">
        <v>5261</v>
      </c>
    </row>
    <row r="32" spans="1:4" ht="15.75" x14ac:dyDescent="0.25">
      <c r="A32" s="42"/>
      <c r="B32" s="17">
        <v>510003010999</v>
      </c>
      <c r="C32" s="19" t="s">
        <v>2111</v>
      </c>
      <c r="D32" s="19" t="s">
        <v>2112</v>
      </c>
    </row>
    <row r="33" spans="1:4" ht="15.75" x14ac:dyDescent="0.25">
      <c r="A33" s="42"/>
      <c r="B33" s="17">
        <v>510003090999</v>
      </c>
      <c r="C33" s="19" t="s">
        <v>2113</v>
      </c>
      <c r="D33" s="19" t="s">
        <v>2114</v>
      </c>
    </row>
    <row r="34" spans="1:4" ht="31.5" x14ac:dyDescent="0.25">
      <c r="A34" s="42"/>
      <c r="B34" s="17">
        <v>510004000999</v>
      </c>
      <c r="C34" s="19" t="s">
        <v>2115</v>
      </c>
      <c r="D34" s="18" t="s">
        <v>5262</v>
      </c>
    </row>
    <row r="35" spans="1:4" ht="47.25" x14ac:dyDescent="0.25">
      <c r="A35" s="42"/>
      <c r="B35" s="17">
        <v>510009010101</v>
      </c>
      <c r="C35" s="19" t="s">
        <v>2116</v>
      </c>
      <c r="D35" s="19" t="s">
        <v>2117</v>
      </c>
    </row>
    <row r="36" spans="1:4" ht="47.25" x14ac:dyDescent="0.25">
      <c r="A36" s="42"/>
      <c r="B36" s="17">
        <v>510009090101</v>
      </c>
      <c r="C36" s="19" t="s">
        <v>2118</v>
      </c>
      <c r="D36" s="18" t="s">
        <v>5263</v>
      </c>
    </row>
    <row r="37" spans="1:4" ht="47.25" x14ac:dyDescent="0.25">
      <c r="A37" s="42"/>
      <c r="B37" s="17">
        <v>510009090102</v>
      </c>
      <c r="C37" s="19" t="s">
        <v>2119</v>
      </c>
      <c r="D37" s="18" t="s">
        <v>5264</v>
      </c>
    </row>
    <row r="38" spans="1:4" ht="78.75" x14ac:dyDescent="0.25">
      <c r="A38" s="42"/>
      <c r="B38" s="17">
        <v>510009090103</v>
      </c>
      <c r="C38" s="19" t="s">
        <v>2120</v>
      </c>
      <c r="D38" s="19" t="s">
        <v>2121</v>
      </c>
    </row>
    <row r="39" spans="1:4" ht="78.75" x14ac:dyDescent="0.25">
      <c r="A39" s="42"/>
      <c r="B39" s="17">
        <v>510009090104</v>
      </c>
      <c r="C39" s="19" t="s">
        <v>2122</v>
      </c>
      <c r="D39" s="19" t="s">
        <v>2123</v>
      </c>
    </row>
    <row r="40" spans="1:4" ht="63" x14ac:dyDescent="0.25">
      <c r="A40" s="42"/>
      <c r="B40" s="17">
        <v>510009090105</v>
      </c>
      <c r="C40" s="19" t="s">
        <v>2124</v>
      </c>
      <c r="D40" s="19" t="s">
        <v>2125</v>
      </c>
    </row>
    <row r="41" spans="1:4" ht="63" x14ac:dyDescent="0.25">
      <c r="A41" s="42"/>
      <c r="B41" s="17">
        <v>510009090106</v>
      </c>
      <c r="C41" s="19" t="s">
        <v>2126</v>
      </c>
      <c r="D41" s="19" t="s">
        <v>2127</v>
      </c>
    </row>
    <row r="42" spans="1:4" ht="63" x14ac:dyDescent="0.25">
      <c r="A42" s="42"/>
      <c r="B42" s="17">
        <v>510009090107</v>
      </c>
      <c r="C42" s="19" t="s">
        <v>2128</v>
      </c>
      <c r="D42" s="19" t="s">
        <v>2129</v>
      </c>
    </row>
    <row r="43" spans="1:4" ht="63" x14ac:dyDescent="0.25">
      <c r="A43" s="42"/>
      <c r="B43" s="17">
        <v>510009090108</v>
      </c>
      <c r="C43" s="19" t="s">
        <v>2130</v>
      </c>
      <c r="D43" s="19" t="s">
        <v>2131</v>
      </c>
    </row>
    <row r="44" spans="1:4" ht="63" x14ac:dyDescent="0.25">
      <c r="A44" s="42"/>
      <c r="B44" s="17">
        <v>510009090109</v>
      </c>
      <c r="C44" s="19" t="s">
        <v>2132</v>
      </c>
      <c r="D44" s="19" t="s">
        <v>2133</v>
      </c>
    </row>
    <row r="45" spans="1:4" ht="63" x14ac:dyDescent="0.25">
      <c r="A45" s="42"/>
      <c r="B45" s="17">
        <v>510009090110</v>
      </c>
      <c r="C45" s="19" t="s">
        <v>2134</v>
      </c>
      <c r="D45" s="19" t="s">
        <v>2135</v>
      </c>
    </row>
    <row r="46" spans="1:4" ht="63" x14ac:dyDescent="0.25">
      <c r="A46" s="42"/>
      <c r="B46" s="17">
        <v>510009090111</v>
      </c>
      <c r="C46" s="19" t="s">
        <v>2136</v>
      </c>
      <c r="D46" s="19" t="s">
        <v>2137</v>
      </c>
    </row>
    <row r="47" spans="1:4" ht="78.75" x14ac:dyDescent="0.25">
      <c r="A47" s="42"/>
      <c r="B47" s="17">
        <v>510009090112</v>
      </c>
      <c r="C47" s="19" t="s">
        <v>2138</v>
      </c>
      <c r="D47" s="19" t="s">
        <v>2139</v>
      </c>
    </row>
    <row r="48" spans="1:4" ht="63" x14ac:dyDescent="0.25">
      <c r="A48" s="42"/>
      <c r="B48" s="17">
        <v>510009090113</v>
      </c>
      <c r="C48" s="19" t="s">
        <v>2140</v>
      </c>
      <c r="D48" s="19" t="s">
        <v>2141</v>
      </c>
    </row>
    <row r="49" spans="1:4" ht="63" x14ac:dyDescent="0.25">
      <c r="A49" s="42"/>
      <c r="B49" s="17">
        <v>510009090114</v>
      </c>
      <c r="C49" s="19" t="s">
        <v>2142</v>
      </c>
      <c r="D49" s="19" t="s">
        <v>2143</v>
      </c>
    </row>
    <row r="50" spans="1:4" ht="78.75" x14ac:dyDescent="0.25">
      <c r="A50" s="42"/>
      <c r="B50" s="17">
        <v>510009090118</v>
      </c>
      <c r="C50" s="19" t="s">
        <v>2144</v>
      </c>
      <c r="D50" s="19" t="s">
        <v>2145</v>
      </c>
    </row>
    <row r="51" spans="1:4" ht="47.25" x14ac:dyDescent="0.25">
      <c r="A51" s="42"/>
      <c r="B51" s="17">
        <v>511999090131</v>
      </c>
      <c r="C51" s="19" t="s">
        <v>2146</v>
      </c>
      <c r="D51" s="19" t="s">
        <v>2147</v>
      </c>
    </row>
    <row r="52" spans="1:4" ht="47.25" x14ac:dyDescent="0.25">
      <c r="A52" s="42"/>
      <c r="B52" s="17">
        <v>511999090133</v>
      </c>
      <c r="C52" s="19" t="s">
        <v>2148</v>
      </c>
      <c r="D52" s="19" t="s">
        <v>2149</v>
      </c>
    </row>
    <row r="53" spans="1:4" ht="63" x14ac:dyDescent="0.25">
      <c r="A53" s="42"/>
      <c r="B53" s="17">
        <v>511999090134</v>
      </c>
      <c r="C53" s="19" t="s">
        <v>2150</v>
      </c>
      <c r="D53" s="19" t="s">
        <v>2151</v>
      </c>
    </row>
    <row r="54" spans="1:4" ht="63" x14ac:dyDescent="0.25">
      <c r="A54" s="42"/>
      <c r="B54" s="17">
        <v>511999090135</v>
      </c>
      <c r="C54" s="19" t="s">
        <v>2152</v>
      </c>
      <c r="D54" s="19" t="s">
        <v>2153</v>
      </c>
    </row>
    <row r="55" spans="1:4" ht="63" x14ac:dyDescent="0.25">
      <c r="A55" s="42"/>
      <c r="B55" s="17">
        <v>511999090136</v>
      </c>
      <c r="C55" s="19" t="s">
        <v>2154</v>
      </c>
      <c r="D55" s="19" t="s">
        <v>2155</v>
      </c>
    </row>
    <row r="56" spans="1:4" ht="47.25" x14ac:dyDescent="0.25">
      <c r="A56" s="42"/>
      <c r="B56" s="17">
        <v>3001909091103</v>
      </c>
      <c r="C56" s="19" t="s">
        <v>2156</v>
      </c>
      <c r="D56" s="19" t="s">
        <v>2157</v>
      </c>
    </row>
    <row r="57" spans="1:4" ht="47.25" x14ac:dyDescent="0.25">
      <c r="A57" s="42"/>
      <c r="B57" s="17">
        <v>3001909091104</v>
      </c>
      <c r="C57" s="19" t="s">
        <v>2156</v>
      </c>
      <c r="D57" s="19" t="s">
        <v>2157</v>
      </c>
    </row>
    <row r="58" spans="1:4" ht="63" x14ac:dyDescent="0.25">
      <c r="A58" s="42"/>
      <c r="B58" s="17">
        <v>3001909099103</v>
      </c>
      <c r="C58" s="19" t="s">
        <v>2158</v>
      </c>
      <c r="D58" s="19" t="s">
        <v>2159</v>
      </c>
    </row>
    <row r="59" spans="1:4" ht="63" x14ac:dyDescent="0.25">
      <c r="A59" s="42"/>
      <c r="B59" s="17">
        <v>3001909099104</v>
      </c>
      <c r="C59" s="19" t="s">
        <v>2160</v>
      </c>
      <c r="D59" s="19" t="s">
        <v>2161</v>
      </c>
    </row>
    <row r="60" spans="1:4" ht="63" x14ac:dyDescent="0.25">
      <c r="A60" s="42"/>
      <c r="B60" s="17">
        <v>3503009000101</v>
      </c>
      <c r="C60" s="19" t="s">
        <v>2162</v>
      </c>
      <c r="D60" s="19" t="s">
        <v>2163</v>
      </c>
    </row>
    <row r="61" spans="1:4" ht="63" x14ac:dyDescent="0.25">
      <c r="A61" s="42"/>
      <c r="B61" s="17">
        <v>3503009000102</v>
      </c>
      <c r="C61" s="19" t="s">
        <v>2164</v>
      </c>
      <c r="D61" s="19" t="s">
        <v>2165</v>
      </c>
    </row>
    <row r="62" spans="1:4" ht="63" x14ac:dyDescent="0.25">
      <c r="A62" s="42"/>
      <c r="B62" s="17">
        <v>3503009000103</v>
      </c>
      <c r="C62" s="19" t="s">
        <v>2166</v>
      </c>
      <c r="D62" s="19" t="s">
        <v>2167</v>
      </c>
    </row>
    <row r="63" spans="1:4" ht="63" x14ac:dyDescent="0.25">
      <c r="A63" s="42"/>
      <c r="B63" s="17">
        <v>7101109900101</v>
      </c>
      <c r="C63" s="19" t="s">
        <v>2168</v>
      </c>
      <c r="D63" s="19" t="s">
        <v>2169</v>
      </c>
    </row>
    <row r="64" spans="1:4" ht="63" x14ac:dyDescent="0.25">
      <c r="A64" s="42"/>
      <c r="B64" s="17">
        <v>7101219090101</v>
      </c>
      <c r="C64" s="19" t="s">
        <v>2170</v>
      </c>
      <c r="D64" s="19" t="s">
        <v>2171</v>
      </c>
    </row>
    <row r="65" spans="1:4" ht="63" x14ac:dyDescent="0.25">
      <c r="A65" s="42"/>
      <c r="B65" s="17">
        <v>7101229090101</v>
      </c>
      <c r="C65" s="19" t="s">
        <v>2172</v>
      </c>
      <c r="D65" s="19" t="s">
        <v>2173</v>
      </c>
    </row>
    <row r="66" spans="1:4" ht="15.75" x14ac:dyDescent="0.25">
      <c r="B66" s="4"/>
    </row>
    <row r="67" spans="1:4" ht="15.75" x14ac:dyDescent="0.25">
      <c r="B67" s="4"/>
    </row>
    <row r="68" spans="1:4" ht="15.75" x14ac:dyDescent="0.25">
      <c r="B68" s="4"/>
    </row>
    <row r="69" spans="1:4" ht="15.75" x14ac:dyDescent="0.25">
      <c r="B69" s="4"/>
    </row>
    <row r="70" spans="1:4" ht="15.75" x14ac:dyDescent="0.25">
      <c r="B70" s="4"/>
    </row>
    <row r="71" spans="1:4" ht="15.75" x14ac:dyDescent="0.25">
      <c r="B71" s="4"/>
    </row>
    <row r="72" spans="1:4" ht="15.75" x14ac:dyDescent="0.25">
      <c r="B72" s="4"/>
    </row>
    <row r="73" spans="1:4" ht="15.75" x14ac:dyDescent="0.25">
      <c r="B73" s="4"/>
    </row>
    <row r="74" spans="1:4" ht="15.75" x14ac:dyDescent="0.25">
      <c r="B74" s="4"/>
    </row>
    <row r="75" spans="1:4" ht="15.75" x14ac:dyDescent="0.25">
      <c r="B75" s="4"/>
    </row>
    <row r="76" spans="1:4" ht="15.75" x14ac:dyDescent="0.25">
      <c r="B76" s="4"/>
    </row>
    <row r="77" spans="1:4" ht="15.75" x14ac:dyDescent="0.25">
      <c r="B77" s="4"/>
    </row>
    <row r="78" spans="1:4" ht="15.75" x14ac:dyDescent="0.25">
      <c r="B78" s="4"/>
    </row>
    <row r="79" spans="1:4" ht="15.75" x14ac:dyDescent="0.25">
      <c r="B79" s="4"/>
    </row>
    <row r="80" spans="1:4" ht="15.75" x14ac:dyDescent="0.25">
      <c r="B80" s="4"/>
    </row>
    <row r="81" spans="2:2" ht="15.75" x14ac:dyDescent="0.25">
      <c r="B81" s="4"/>
    </row>
    <row r="82" spans="2:2" ht="15.75" x14ac:dyDescent="0.25">
      <c r="B82" s="4"/>
    </row>
    <row r="83" spans="2:2" ht="15.75" x14ac:dyDescent="0.25">
      <c r="B83" s="4"/>
    </row>
    <row r="84" spans="2:2" ht="15.75" x14ac:dyDescent="0.25">
      <c r="B84" s="4"/>
    </row>
    <row r="85" spans="2:2" ht="15.75" x14ac:dyDescent="0.25">
      <c r="B85" s="4"/>
    </row>
    <row r="86" spans="2:2" ht="15.75" x14ac:dyDescent="0.25">
      <c r="B86" s="4"/>
    </row>
    <row r="87" spans="2:2" ht="15.75" x14ac:dyDescent="0.25">
      <c r="B87" s="4"/>
    </row>
    <row r="88" spans="2:2" ht="15.75" x14ac:dyDescent="0.25">
      <c r="B88" s="4"/>
    </row>
    <row r="89" spans="2:2" ht="15.75" x14ac:dyDescent="0.25">
      <c r="B89" s="4"/>
    </row>
    <row r="90" spans="2:2" ht="15.75" x14ac:dyDescent="0.25">
      <c r="B90" s="4"/>
    </row>
    <row r="91" spans="2:2" ht="15.75" x14ac:dyDescent="0.25">
      <c r="B91" s="4"/>
    </row>
    <row r="92" spans="2:2" ht="15.75" x14ac:dyDescent="0.25">
      <c r="B92" s="4"/>
    </row>
    <row r="93" spans="2:2" ht="15.75" x14ac:dyDescent="0.25">
      <c r="B93" s="4"/>
    </row>
    <row r="94" spans="2:2" ht="15.75" x14ac:dyDescent="0.25">
      <c r="B94" s="4"/>
    </row>
    <row r="95" spans="2:2" ht="15.75" x14ac:dyDescent="0.25">
      <c r="B95" s="4"/>
    </row>
    <row r="96" spans="2:2" ht="15.75" x14ac:dyDescent="0.25">
      <c r="B96" s="4"/>
    </row>
    <row r="97" spans="2:2" ht="15.75" x14ac:dyDescent="0.25">
      <c r="B97" s="4"/>
    </row>
    <row r="98" spans="2:2" ht="15.75" x14ac:dyDescent="0.25">
      <c r="B98" s="4"/>
    </row>
    <row r="99" spans="2:2" ht="15.75" x14ac:dyDescent="0.25">
      <c r="B99" s="4"/>
    </row>
    <row r="100" spans="2:2" ht="15.75" x14ac:dyDescent="0.25">
      <c r="B100" s="4"/>
    </row>
    <row r="101" spans="2:2" ht="15.75" x14ac:dyDescent="0.25">
      <c r="B101" s="4"/>
    </row>
    <row r="102" spans="2:2" ht="15.75" x14ac:dyDescent="0.25">
      <c r="B102" s="4"/>
    </row>
    <row r="103" spans="2:2" ht="15.75" x14ac:dyDescent="0.25">
      <c r="B103" s="4"/>
    </row>
    <row r="104" spans="2:2" ht="15.75" x14ac:dyDescent="0.25">
      <c r="B104" s="4"/>
    </row>
    <row r="105" spans="2:2" ht="15.75" x14ac:dyDescent="0.25">
      <c r="B105" s="4"/>
    </row>
    <row r="106" spans="2:2" ht="15.75" x14ac:dyDescent="0.25">
      <c r="B106" s="4"/>
    </row>
    <row r="107" spans="2:2" ht="15.75" x14ac:dyDescent="0.25">
      <c r="B107" s="4"/>
    </row>
    <row r="108" spans="2:2" ht="15.75" x14ac:dyDescent="0.25">
      <c r="B108" s="4"/>
    </row>
    <row r="109" spans="2:2" ht="15.75" x14ac:dyDescent="0.25">
      <c r="B109" s="4"/>
    </row>
    <row r="110" spans="2:2" ht="15.75" x14ac:dyDescent="0.25">
      <c r="B110" s="4"/>
    </row>
    <row r="111" spans="2:2" ht="15.75" x14ac:dyDescent="0.25">
      <c r="B111" s="4"/>
    </row>
    <row r="112" spans="2:2" ht="15.75" x14ac:dyDescent="0.25">
      <c r="B112" s="4"/>
    </row>
    <row r="113" spans="2:2" ht="15.75" x14ac:dyDescent="0.25">
      <c r="B113" s="4"/>
    </row>
    <row r="114" spans="2:2" ht="15.75" x14ac:dyDescent="0.25">
      <c r="B114" s="4"/>
    </row>
    <row r="115" spans="2:2" ht="15.75" x14ac:dyDescent="0.25">
      <c r="B115" s="4"/>
    </row>
    <row r="116" spans="2:2" ht="15.75" x14ac:dyDescent="0.25">
      <c r="B116" s="4"/>
    </row>
    <row r="117" spans="2:2" ht="15.75" x14ac:dyDescent="0.25">
      <c r="B117" s="4"/>
    </row>
    <row r="118" spans="2:2" ht="15.75" x14ac:dyDescent="0.25">
      <c r="B118" s="4"/>
    </row>
    <row r="119" spans="2:2" ht="15.75" x14ac:dyDescent="0.25">
      <c r="B119" s="4"/>
    </row>
    <row r="120" spans="2:2" ht="15.75" x14ac:dyDescent="0.25">
      <c r="B120" s="4"/>
    </row>
    <row r="121" spans="2:2" ht="15.75" x14ac:dyDescent="0.25">
      <c r="B121" s="4"/>
    </row>
    <row r="122" spans="2:2" ht="15.75" x14ac:dyDescent="0.25">
      <c r="B122" s="4"/>
    </row>
    <row r="123" spans="2:2" ht="15.75" x14ac:dyDescent="0.25">
      <c r="B123" s="4"/>
    </row>
    <row r="124" spans="2:2" ht="15.75" x14ac:dyDescent="0.25">
      <c r="B124" s="4"/>
    </row>
    <row r="125" spans="2:2" ht="15.75" x14ac:dyDescent="0.25">
      <c r="B125" s="4"/>
    </row>
    <row r="126" spans="2:2" ht="15.75" x14ac:dyDescent="0.25">
      <c r="B126" s="4"/>
    </row>
    <row r="127" spans="2:2" ht="15.75" x14ac:dyDescent="0.25">
      <c r="B127" s="4"/>
    </row>
    <row r="128" spans="2:2" ht="15.75" x14ac:dyDescent="0.25">
      <c r="B128" s="4"/>
    </row>
    <row r="129" spans="2:2" ht="15.75" x14ac:dyDescent="0.25">
      <c r="B129" s="4"/>
    </row>
    <row r="130" spans="2:2" ht="15.75" x14ac:dyDescent="0.25">
      <c r="B130" s="4"/>
    </row>
    <row r="131" spans="2:2" ht="15.75" x14ac:dyDescent="0.25">
      <c r="B131" s="4"/>
    </row>
    <row r="132" spans="2:2" ht="15.75" x14ac:dyDescent="0.25">
      <c r="B132" s="4"/>
    </row>
    <row r="133" spans="2:2" ht="15.75" x14ac:dyDescent="0.25">
      <c r="B133" s="4"/>
    </row>
    <row r="134" spans="2:2" ht="15.75" x14ac:dyDescent="0.25">
      <c r="B134" s="4"/>
    </row>
    <row r="135" spans="2:2" ht="15.75" x14ac:dyDescent="0.25">
      <c r="B135" s="4"/>
    </row>
    <row r="136" spans="2:2" ht="15.75" x14ac:dyDescent="0.25">
      <c r="B136" s="4"/>
    </row>
    <row r="137" spans="2:2" ht="15.75" x14ac:dyDescent="0.25">
      <c r="B137" s="4"/>
    </row>
    <row r="138" spans="2:2" ht="15.75" x14ac:dyDescent="0.25">
      <c r="B138" s="4"/>
    </row>
    <row r="139" spans="2:2" ht="15.75" x14ac:dyDescent="0.25">
      <c r="B139" s="4"/>
    </row>
    <row r="140" spans="2:2" ht="15.75" x14ac:dyDescent="0.25">
      <c r="B140" s="4"/>
    </row>
    <row r="141" spans="2:2" ht="15.75" x14ac:dyDescent="0.25">
      <c r="B141" s="4"/>
    </row>
    <row r="142" spans="2:2" ht="15.75" x14ac:dyDescent="0.25">
      <c r="B142" s="4"/>
    </row>
    <row r="143" spans="2:2" ht="15.75" x14ac:dyDescent="0.25">
      <c r="B143" s="4"/>
    </row>
    <row r="144" spans="2:2" ht="15.75" x14ac:dyDescent="0.25">
      <c r="B144" s="4"/>
    </row>
    <row r="145" spans="2:2" ht="15.75" x14ac:dyDescent="0.25">
      <c r="B145" s="4"/>
    </row>
    <row r="146" spans="2:2" ht="15.75" x14ac:dyDescent="0.25">
      <c r="B146" s="4"/>
    </row>
    <row r="147" spans="2:2" ht="15.75" x14ac:dyDescent="0.25">
      <c r="B147" s="4"/>
    </row>
    <row r="148" spans="2:2" ht="15.75" x14ac:dyDescent="0.25">
      <c r="B148" s="4"/>
    </row>
    <row r="149" spans="2:2" ht="15.75" x14ac:dyDescent="0.25">
      <c r="B149" s="4"/>
    </row>
    <row r="150" spans="2:2" ht="15.75" x14ac:dyDescent="0.25">
      <c r="B150" s="4"/>
    </row>
    <row r="151" spans="2:2" ht="15.75" x14ac:dyDescent="0.25">
      <c r="B151" s="4"/>
    </row>
    <row r="152" spans="2:2" ht="15.75" x14ac:dyDescent="0.25">
      <c r="B152" s="4"/>
    </row>
    <row r="153" spans="2:2" ht="15.75" x14ac:dyDescent="0.25">
      <c r="B153" s="4"/>
    </row>
    <row r="154" spans="2:2" ht="15.75" x14ac:dyDescent="0.25">
      <c r="B154" s="4"/>
    </row>
    <row r="155" spans="2:2" ht="15.75" x14ac:dyDescent="0.25">
      <c r="B155" s="4"/>
    </row>
    <row r="156" spans="2:2" ht="15.75" x14ac:dyDescent="0.25">
      <c r="B156" s="4"/>
    </row>
    <row r="157" spans="2:2" ht="15.75" x14ac:dyDescent="0.25">
      <c r="B157" s="4"/>
    </row>
    <row r="158" spans="2:2" ht="15.75" x14ac:dyDescent="0.25">
      <c r="B158" s="4"/>
    </row>
    <row r="159" spans="2:2" ht="15.75" x14ac:dyDescent="0.25">
      <c r="B159" s="4"/>
    </row>
    <row r="160" spans="2:2" ht="15.75" x14ac:dyDescent="0.25">
      <c r="B160" s="4"/>
    </row>
    <row r="161" spans="2:2" ht="15.75" x14ac:dyDescent="0.25">
      <c r="B161" s="4"/>
    </row>
    <row r="162" spans="2:2" ht="15.75" x14ac:dyDescent="0.25">
      <c r="B162" s="4"/>
    </row>
    <row r="163" spans="2:2" ht="15.75" x14ac:dyDescent="0.25">
      <c r="B163" s="4"/>
    </row>
    <row r="164" spans="2:2" ht="15.75" x14ac:dyDescent="0.25">
      <c r="B164" s="4"/>
    </row>
    <row r="165" spans="2:2" ht="15.75" x14ac:dyDescent="0.25">
      <c r="B165" s="4"/>
    </row>
    <row r="166" spans="2:2" ht="15.75" x14ac:dyDescent="0.25">
      <c r="B166" s="4"/>
    </row>
    <row r="167" spans="2:2" ht="15.75" x14ac:dyDescent="0.25">
      <c r="B167" s="4"/>
    </row>
    <row r="168" spans="2:2" ht="15.75" x14ac:dyDescent="0.25">
      <c r="B168" s="4"/>
    </row>
    <row r="169" spans="2:2" ht="15.75" x14ac:dyDescent="0.25">
      <c r="B169" s="4"/>
    </row>
    <row r="170" spans="2:2" ht="15.75" x14ac:dyDescent="0.25">
      <c r="B170" s="4"/>
    </row>
    <row r="171" spans="2:2" ht="15.75" x14ac:dyDescent="0.25">
      <c r="B171" s="4"/>
    </row>
    <row r="172" spans="2:2" ht="15.75" x14ac:dyDescent="0.25">
      <c r="B172" s="4"/>
    </row>
    <row r="173" spans="2:2" ht="15.75" x14ac:dyDescent="0.25">
      <c r="B173" s="4"/>
    </row>
    <row r="174" spans="2:2" ht="15.75" x14ac:dyDescent="0.25">
      <c r="B174" s="4"/>
    </row>
    <row r="175" spans="2:2" ht="15.75" x14ac:dyDescent="0.25">
      <c r="B175" s="4"/>
    </row>
    <row r="176" spans="2:2" ht="15.75" x14ac:dyDescent="0.25">
      <c r="B176" s="4"/>
    </row>
    <row r="177" spans="2:2" ht="15.75" x14ac:dyDescent="0.25">
      <c r="B177" s="4"/>
    </row>
    <row r="178" spans="2:2" ht="15.75" x14ac:dyDescent="0.25">
      <c r="B178" s="4"/>
    </row>
    <row r="179" spans="2:2" ht="15.75" x14ac:dyDescent="0.25">
      <c r="B179" s="4"/>
    </row>
    <row r="180" spans="2:2" ht="15.75" x14ac:dyDescent="0.25">
      <c r="B180" s="4"/>
    </row>
    <row r="181" spans="2:2" ht="15.75" x14ac:dyDescent="0.25">
      <c r="B181" s="4"/>
    </row>
    <row r="182" spans="2:2" ht="15.75" x14ac:dyDescent="0.25">
      <c r="B182" s="4"/>
    </row>
    <row r="183" spans="2:2" ht="15.75" x14ac:dyDescent="0.25">
      <c r="B183" s="4"/>
    </row>
    <row r="184" spans="2:2" ht="15.75" x14ac:dyDescent="0.25">
      <c r="B184" s="4"/>
    </row>
    <row r="185" spans="2:2" ht="15.75" x14ac:dyDescent="0.25">
      <c r="B185" s="4"/>
    </row>
    <row r="186" spans="2:2" ht="15.75" x14ac:dyDescent="0.25">
      <c r="B186" s="4"/>
    </row>
    <row r="187" spans="2:2" ht="15.75" x14ac:dyDescent="0.25">
      <c r="B187" s="4"/>
    </row>
    <row r="188" spans="2:2" ht="15.75" x14ac:dyDescent="0.25">
      <c r="B188" s="4"/>
    </row>
    <row r="189" spans="2:2" ht="15.75" x14ac:dyDescent="0.25">
      <c r="B189" s="4"/>
    </row>
    <row r="190" spans="2:2" ht="15.75" x14ac:dyDescent="0.25">
      <c r="B190" s="4"/>
    </row>
    <row r="191" spans="2:2" ht="15.75" x14ac:dyDescent="0.25">
      <c r="B191" s="4"/>
    </row>
    <row r="192" spans="2:2" ht="15.75" x14ac:dyDescent="0.25">
      <c r="B192" s="4"/>
    </row>
    <row r="193" spans="2:2" ht="15.75" x14ac:dyDescent="0.25">
      <c r="B193" s="4"/>
    </row>
    <row r="194" spans="2:2" ht="15.75" x14ac:dyDescent="0.25">
      <c r="B194" s="4"/>
    </row>
    <row r="195" spans="2:2" ht="15.75" x14ac:dyDescent="0.25">
      <c r="B195" s="4"/>
    </row>
    <row r="196" spans="2:2" ht="15.75" x14ac:dyDescent="0.25">
      <c r="B196" s="4"/>
    </row>
    <row r="197" spans="2:2" ht="15.75" x14ac:dyDescent="0.25">
      <c r="B197" s="4"/>
    </row>
    <row r="198" spans="2:2" ht="15.75" x14ac:dyDescent="0.25">
      <c r="B198" s="4"/>
    </row>
    <row r="199" spans="2:2" ht="15.75" x14ac:dyDescent="0.25">
      <c r="B199" s="4"/>
    </row>
    <row r="200" spans="2:2" ht="15.75" x14ac:dyDescent="0.25">
      <c r="B200" s="4"/>
    </row>
    <row r="201" spans="2:2" ht="15.75" x14ac:dyDescent="0.25">
      <c r="B201" s="4"/>
    </row>
    <row r="202" spans="2:2" ht="15.75" x14ac:dyDescent="0.25">
      <c r="B202" s="4"/>
    </row>
    <row r="203" spans="2:2" ht="15.75" x14ac:dyDescent="0.25">
      <c r="B203" s="4"/>
    </row>
    <row r="204" spans="2:2" ht="15.75" x14ac:dyDescent="0.25">
      <c r="B204" s="4"/>
    </row>
    <row r="205" spans="2:2" ht="15.75" x14ac:dyDescent="0.25">
      <c r="B205" s="4"/>
    </row>
    <row r="206" spans="2:2" ht="15.75" x14ac:dyDescent="0.25">
      <c r="B206" s="4"/>
    </row>
    <row r="207" spans="2:2" ht="15.75" x14ac:dyDescent="0.25">
      <c r="B207" s="4"/>
    </row>
    <row r="208" spans="2:2" ht="15.75" x14ac:dyDescent="0.25">
      <c r="B208" s="4"/>
    </row>
    <row r="209" spans="2:2" ht="15.75" x14ac:dyDescent="0.25">
      <c r="B209" s="4"/>
    </row>
    <row r="210" spans="2:2" ht="15.75" x14ac:dyDescent="0.25">
      <c r="B210" s="4"/>
    </row>
    <row r="211" spans="2:2" ht="15.75" x14ac:dyDescent="0.25">
      <c r="B211" s="4"/>
    </row>
    <row r="212" spans="2:2" ht="15.75" x14ac:dyDescent="0.25">
      <c r="B212" s="4"/>
    </row>
    <row r="213" spans="2:2" ht="15.75" x14ac:dyDescent="0.25">
      <c r="B213" s="4"/>
    </row>
    <row r="214" spans="2:2" ht="15.75" x14ac:dyDescent="0.25">
      <c r="B214" s="4"/>
    </row>
    <row r="215" spans="2:2" ht="15.75" x14ac:dyDescent="0.25">
      <c r="B215" s="4"/>
    </row>
    <row r="216" spans="2:2" ht="15.75" x14ac:dyDescent="0.25">
      <c r="B216" s="4"/>
    </row>
    <row r="217" spans="2:2" ht="15.75" x14ac:dyDescent="0.25">
      <c r="B217" s="4"/>
    </row>
    <row r="218" spans="2:2" ht="15.75" x14ac:dyDescent="0.25">
      <c r="B218" s="4"/>
    </row>
    <row r="219" spans="2:2" ht="15.75" x14ac:dyDescent="0.25">
      <c r="B219" s="4"/>
    </row>
    <row r="220" spans="2:2" ht="15.75" x14ac:dyDescent="0.25">
      <c r="B220" s="4"/>
    </row>
    <row r="221" spans="2:2" ht="15.75" x14ac:dyDescent="0.25">
      <c r="B221" s="4"/>
    </row>
    <row r="222" spans="2:2" ht="15.75" x14ac:dyDescent="0.25">
      <c r="B222" s="4"/>
    </row>
    <row r="223" spans="2:2" ht="15.75" x14ac:dyDescent="0.25">
      <c r="B223" s="4"/>
    </row>
    <row r="224" spans="2:2" ht="15.75" x14ac:dyDescent="0.25">
      <c r="B224" s="4"/>
    </row>
    <row r="225" spans="2:2" ht="15.75" x14ac:dyDescent="0.25">
      <c r="B225" s="4"/>
    </row>
    <row r="226" spans="2:2" ht="15.75" x14ac:dyDescent="0.25">
      <c r="B226" s="4"/>
    </row>
    <row r="227" spans="2:2" ht="15.75" x14ac:dyDescent="0.25">
      <c r="B227" s="4"/>
    </row>
    <row r="228" spans="2:2" ht="15.75" x14ac:dyDescent="0.25">
      <c r="B228" s="4"/>
    </row>
    <row r="229" spans="2:2" ht="15.75" x14ac:dyDescent="0.25">
      <c r="B229" s="4"/>
    </row>
    <row r="230" spans="2:2" ht="15.75" x14ac:dyDescent="0.25">
      <c r="B230" s="4"/>
    </row>
    <row r="231" spans="2:2" ht="15.75" x14ac:dyDescent="0.25">
      <c r="B231" s="4"/>
    </row>
    <row r="232" spans="2:2" ht="15.75" x14ac:dyDescent="0.25">
      <c r="B232" s="4"/>
    </row>
    <row r="233" spans="2:2" ht="15.75" x14ac:dyDescent="0.25">
      <c r="B233" s="4"/>
    </row>
    <row r="234" spans="2:2" ht="15.75" x14ac:dyDescent="0.25">
      <c r="B234" s="4"/>
    </row>
    <row r="235" spans="2:2" ht="15.75" x14ac:dyDescent="0.25">
      <c r="B235" s="4"/>
    </row>
    <row r="236" spans="2:2" ht="15.75" x14ac:dyDescent="0.25">
      <c r="B236" s="4"/>
    </row>
    <row r="237" spans="2:2" ht="15.75" x14ac:dyDescent="0.25">
      <c r="B237" s="4"/>
    </row>
    <row r="238" spans="2:2" ht="15.75" x14ac:dyDescent="0.25">
      <c r="B238" s="4"/>
    </row>
    <row r="239" spans="2:2" ht="15.75" x14ac:dyDescent="0.25">
      <c r="B239" s="4"/>
    </row>
    <row r="240" spans="2:2" ht="15.75" x14ac:dyDescent="0.25">
      <c r="B240" s="4"/>
    </row>
    <row r="241" spans="2:2" ht="15.75" x14ac:dyDescent="0.25">
      <c r="B241" s="4"/>
    </row>
    <row r="242" spans="2:2" ht="15.75" x14ac:dyDescent="0.25">
      <c r="B242" s="4"/>
    </row>
    <row r="243" spans="2:2" ht="15.75" x14ac:dyDescent="0.25">
      <c r="B243" s="4"/>
    </row>
    <row r="244" spans="2:2" ht="15.75" x14ac:dyDescent="0.25">
      <c r="B244" s="4"/>
    </row>
    <row r="245" spans="2:2" ht="15.75" x14ac:dyDescent="0.25">
      <c r="B245" s="4"/>
    </row>
    <row r="246" spans="2:2" ht="15.75" x14ac:dyDescent="0.25">
      <c r="B246" s="4"/>
    </row>
    <row r="247" spans="2:2" ht="15.75" x14ac:dyDescent="0.25">
      <c r="B247" s="4"/>
    </row>
    <row r="248" spans="2:2" ht="15.75" x14ac:dyDescent="0.25">
      <c r="B248" s="4"/>
    </row>
    <row r="249" spans="2:2" ht="15.75" x14ac:dyDescent="0.25">
      <c r="B249" s="4"/>
    </row>
    <row r="250" spans="2:2" ht="15.75" x14ac:dyDescent="0.25">
      <c r="B250" s="4"/>
    </row>
    <row r="251" spans="2:2" ht="15.75" x14ac:dyDescent="0.25">
      <c r="B251" s="4"/>
    </row>
    <row r="252" spans="2:2" ht="15.75" x14ac:dyDescent="0.25">
      <c r="B252" s="4"/>
    </row>
    <row r="253" spans="2:2" ht="15.75" x14ac:dyDescent="0.25">
      <c r="B253" s="4"/>
    </row>
    <row r="254" spans="2:2" ht="15.75" x14ac:dyDescent="0.25">
      <c r="B254" s="4"/>
    </row>
    <row r="255" spans="2:2" ht="15.75" x14ac:dyDescent="0.25">
      <c r="B255" s="4"/>
    </row>
    <row r="256" spans="2:2" ht="15.75" x14ac:dyDescent="0.25">
      <c r="B256" s="4"/>
    </row>
    <row r="257" spans="2:2" ht="15.75" x14ac:dyDescent="0.25">
      <c r="B257" s="4"/>
    </row>
    <row r="258" spans="2:2" ht="15.75" x14ac:dyDescent="0.25">
      <c r="B258" s="4"/>
    </row>
    <row r="259" spans="2:2" ht="15.75" x14ac:dyDescent="0.25">
      <c r="B259" s="4"/>
    </row>
    <row r="260" spans="2:2" ht="15.75" x14ac:dyDescent="0.25">
      <c r="B260" s="4"/>
    </row>
    <row r="261" spans="2:2" ht="15.75" x14ac:dyDescent="0.25">
      <c r="B261" s="4"/>
    </row>
    <row r="262" spans="2:2" ht="15.75" x14ac:dyDescent="0.25">
      <c r="B262" s="4"/>
    </row>
    <row r="263" spans="2:2" ht="15.75" x14ac:dyDescent="0.25">
      <c r="B263" s="4"/>
    </row>
    <row r="264" spans="2:2" ht="15.75" x14ac:dyDescent="0.25">
      <c r="B264" s="4"/>
    </row>
    <row r="265" spans="2:2" ht="15.75" x14ac:dyDescent="0.25">
      <c r="B265" s="4"/>
    </row>
    <row r="266" spans="2:2" ht="15.75" x14ac:dyDescent="0.25">
      <c r="B266" s="4"/>
    </row>
    <row r="267" spans="2:2" ht="15.75" x14ac:dyDescent="0.25">
      <c r="B267" s="4"/>
    </row>
    <row r="268" spans="2:2" ht="15.75" x14ac:dyDescent="0.25">
      <c r="B268" s="4"/>
    </row>
    <row r="269" spans="2:2" ht="15.75" x14ac:dyDescent="0.25">
      <c r="B269" s="4"/>
    </row>
    <row r="270" spans="2:2" ht="15.75" x14ac:dyDescent="0.25">
      <c r="B270" s="4"/>
    </row>
    <row r="271" spans="2:2" ht="15.75" x14ac:dyDescent="0.25">
      <c r="B271" s="4"/>
    </row>
    <row r="272" spans="2:2" ht="15.75" x14ac:dyDescent="0.25">
      <c r="B272" s="4"/>
    </row>
    <row r="273" spans="2:2" ht="15.75" x14ac:dyDescent="0.25">
      <c r="B273" s="4"/>
    </row>
    <row r="274" spans="2:2" ht="15.75" x14ac:dyDescent="0.25">
      <c r="B274" s="4"/>
    </row>
    <row r="275" spans="2:2" ht="15.75" x14ac:dyDescent="0.25">
      <c r="B275" s="4"/>
    </row>
    <row r="276" spans="2:2" ht="15.75" x14ac:dyDescent="0.25">
      <c r="B276" s="4"/>
    </row>
    <row r="277" spans="2:2" ht="15.75" x14ac:dyDescent="0.25">
      <c r="B277" s="4"/>
    </row>
    <row r="278" spans="2:2" ht="15.75" x14ac:dyDescent="0.25">
      <c r="B278" s="4"/>
    </row>
    <row r="279" spans="2:2" ht="15.75" x14ac:dyDescent="0.25">
      <c r="B279" s="4"/>
    </row>
    <row r="280" spans="2:2" ht="15.75" x14ac:dyDescent="0.25">
      <c r="B280" s="4"/>
    </row>
    <row r="281" spans="2:2" ht="15.75" x14ac:dyDescent="0.25">
      <c r="B281" s="4"/>
    </row>
    <row r="282" spans="2:2" ht="15.75" x14ac:dyDescent="0.25">
      <c r="B282" s="4"/>
    </row>
    <row r="283" spans="2:2" ht="15.75" x14ac:dyDescent="0.25">
      <c r="B283" s="4"/>
    </row>
    <row r="284" spans="2:2" ht="15.75" x14ac:dyDescent="0.25">
      <c r="B284" s="4"/>
    </row>
    <row r="285" spans="2:2" ht="15.75" x14ac:dyDescent="0.25">
      <c r="B285" s="4"/>
    </row>
    <row r="286" spans="2:2" ht="15.75" x14ac:dyDescent="0.25">
      <c r="B286" s="4"/>
    </row>
    <row r="287" spans="2:2" ht="15.75" x14ac:dyDescent="0.25">
      <c r="B287" s="4"/>
    </row>
    <row r="288" spans="2:2" ht="15.75" x14ac:dyDescent="0.25">
      <c r="B288" s="4"/>
    </row>
    <row r="289" spans="2:2" ht="15.75" x14ac:dyDescent="0.25">
      <c r="B289" s="4"/>
    </row>
    <row r="290" spans="2:2" ht="15.75" x14ac:dyDescent="0.25">
      <c r="B290" s="4"/>
    </row>
    <row r="291" spans="2:2" ht="15.75" x14ac:dyDescent="0.25">
      <c r="B291" s="4"/>
    </row>
    <row r="292" spans="2:2" ht="15.75" x14ac:dyDescent="0.25">
      <c r="B292" s="4"/>
    </row>
    <row r="293" spans="2:2" ht="15.75" x14ac:dyDescent="0.25">
      <c r="B293" s="4"/>
    </row>
    <row r="294" spans="2:2" ht="15.75" x14ac:dyDescent="0.25">
      <c r="B294" s="4"/>
    </row>
    <row r="295" spans="2:2" ht="15.75" x14ac:dyDescent="0.25">
      <c r="B295" s="4"/>
    </row>
    <row r="296" spans="2:2" ht="15.75" x14ac:dyDescent="0.25">
      <c r="B296" s="4"/>
    </row>
    <row r="297" spans="2:2" ht="15.75" x14ac:dyDescent="0.25">
      <c r="B297" s="4"/>
    </row>
    <row r="298" spans="2:2" ht="15.75" x14ac:dyDescent="0.25">
      <c r="B298" s="4"/>
    </row>
    <row r="299" spans="2:2" ht="15.75" x14ac:dyDescent="0.25">
      <c r="B299" s="4"/>
    </row>
    <row r="300" spans="2:2" ht="15.75" x14ac:dyDescent="0.25">
      <c r="B300" s="4"/>
    </row>
    <row r="301" spans="2:2" ht="15.75" x14ac:dyDescent="0.25">
      <c r="B301" s="4"/>
    </row>
    <row r="302" spans="2:2" ht="15.75" x14ac:dyDescent="0.25">
      <c r="B302" s="4"/>
    </row>
    <row r="303" spans="2:2" ht="15.75" x14ac:dyDescent="0.25">
      <c r="B303" s="4"/>
    </row>
    <row r="304" spans="2:2" ht="15.75" x14ac:dyDescent="0.25">
      <c r="B304" s="4"/>
    </row>
    <row r="305" spans="2:2" ht="15.75" x14ac:dyDescent="0.25">
      <c r="B305" s="4"/>
    </row>
    <row r="306" spans="2:2" ht="15.75" x14ac:dyDescent="0.25">
      <c r="B306" s="4"/>
    </row>
    <row r="307" spans="2:2" ht="15.75" x14ac:dyDescent="0.25">
      <c r="B307" s="4"/>
    </row>
    <row r="308" spans="2:2" ht="15.75" x14ac:dyDescent="0.25">
      <c r="B308" s="4"/>
    </row>
    <row r="309" spans="2:2" ht="15.75" x14ac:dyDescent="0.25">
      <c r="B309" s="4"/>
    </row>
    <row r="310" spans="2:2" ht="15.75" x14ac:dyDescent="0.25">
      <c r="B310" s="4"/>
    </row>
    <row r="311" spans="2:2" ht="15.75" x14ac:dyDescent="0.25">
      <c r="B311" s="4"/>
    </row>
    <row r="312" spans="2:2" ht="15.75" x14ac:dyDescent="0.25">
      <c r="B312" s="4"/>
    </row>
    <row r="313" spans="2:2" ht="15.75" x14ac:dyDescent="0.25">
      <c r="B313" s="4"/>
    </row>
    <row r="314" spans="2:2" ht="15.75" x14ac:dyDescent="0.25">
      <c r="B314" s="4"/>
    </row>
    <row r="315" spans="2:2" ht="15.75" x14ac:dyDescent="0.25">
      <c r="B315" s="4"/>
    </row>
    <row r="316" spans="2:2" ht="15.75" x14ac:dyDescent="0.25">
      <c r="B316" s="4"/>
    </row>
    <row r="317" spans="2:2" ht="15.75" x14ac:dyDescent="0.25">
      <c r="B317" s="4"/>
    </row>
    <row r="318" spans="2:2" ht="15.75" x14ac:dyDescent="0.25">
      <c r="B318" s="4"/>
    </row>
    <row r="319" spans="2:2" ht="15.75" x14ac:dyDescent="0.25">
      <c r="B319" s="4"/>
    </row>
    <row r="320" spans="2:2" ht="15.75" x14ac:dyDescent="0.25">
      <c r="B320" s="4"/>
    </row>
    <row r="321" spans="2:2" ht="15.75" x14ac:dyDescent="0.25">
      <c r="B321" s="4"/>
    </row>
    <row r="322" spans="2:2" ht="15.75" x14ac:dyDescent="0.25">
      <c r="B322" s="4"/>
    </row>
    <row r="323" spans="2:2" ht="15.75" x14ac:dyDescent="0.25">
      <c r="B323" s="4"/>
    </row>
    <row r="324" spans="2:2" ht="15.75" x14ac:dyDescent="0.25">
      <c r="B324" s="4"/>
    </row>
    <row r="325" spans="2:2" ht="15.75" x14ac:dyDescent="0.25">
      <c r="B325" s="4"/>
    </row>
    <row r="326" spans="2:2" ht="15.75" x14ac:dyDescent="0.25">
      <c r="B326" s="4"/>
    </row>
    <row r="327" spans="2:2" ht="15.75" x14ac:dyDescent="0.25">
      <c r="B327" s="4"/>
    </row>
    <row r="328" spans="2:2" ht="15.75" x14ac:dyDescent="0.25">
      <c r="B328" s="4"/>
    </row>
    <row r="329" spans="2:2" ht="15.75" x14ac:dyDescent="0.25">
      <c r="B329" s="4"/>
    </row>
    <row r="330" spans="2:2" ht="15.75" x14ac:dyDescent="0.25">
      <c r="B330" s="4"/>
    </row>
    <row r="331" spans="2:2" ht="15.75" x14ac:dyDescent="0.25">
      <c r="B331" s="4"/>
    </row>
    <row r="332" spans="2:2" ht="15.75" x14ac:dyDescent="0.25">
      <c r="B332" s="4"/>
    </row>
    <row r="333" spans="2:2" ht="15.75" x14ac:dyDescent="0.25">
      <c r="B333" s="4"/>
    </row>
    <row r="334" spans="2:2" ht="15.75" x14ac:dyDescent="0.25">
      <c r="B334" s="4"/>
    </row>
    <row r="335" spans="2:2" ht="15.75" x14ac:dyDescent="0.25">
      <c r="B335" s="4"/>
    </row>
    <row r="336" spans="2:2" ht="15.75" x14ac:dyDescent="0.25">
      <c r="B336" s="4"/>
    </row>
    <row r="337" spans="2:2" ht="15.75" x14ac:dyDescent="0.25">
      <c r="B337" s="4"/>
    </row>
    <row r="338" spans="2:2" ht="15.75" x14ac:dyDescent="0.25">
      <c r="B338" s="4"/>
    </row>
    <row r="339" spans="2:2" ht="15.75" x14ac:dyDescent="0.25">
      <c r="B339" s="4"/>
    </row>
    <row r="340" spans="2:2" ht="15.75" x14ac:dyDescent="0.25">
      <c r="B340" s="4"/>
    </row>
    <row r="341" spans="2:2" ht="15.75" x14ac:dyDescent="0.25">
      <c r="B341" s="4"/>
    </row>
    <row r="342" spans="2:2" ht="15.75" x14ac:dyDescent="0.25">
      <c r="B342" s="4"/>
    </row>
    <row r="343" spans="2:2" ht="15.75" x14ac:dyDescent="0.25">
      <c r="B343" s="4"/>
    </row>
    <row r="344" spans="2:2" ht="15.75" x14ac:dyDescent="0.25">
      <c r="B344" s="4"/>
    </row>
    <row r="345" spans="2:2" ht="15.75" x14ac:dyDescent="0.25">
      <c r="B345" s="4"/>
    </row>
    <row r="346" spans="2:2" ht="15.75" x14ac:dyDescent="0.25">
      <c r="B346" s="4"/>
    </row>
    <row r="347" spans="2:2" ht="15.75" x14ac:dyDescent="0.25">
      <c r="B347" s="4"/>
    </row>
    <row r="348" spans="2:2" ht="15.75" x14ac:dyDescent="0.25">
      <c r="B348" s="4"/>
    </row>
    <row r="349" spans="2:2" ht="15.75" x14ac:dyDescent="0.25">
      <c r="B349" s="4"/>
    </row>
    <row r="350" spans="2:2" ht="15.75" x14ac:dyDescent="0.25">
      <c r="B350" s="4"/>
    </row>
    <row r="351" spans="2:2" ht="15.75" x14ac:dyDescent="0.25">
      <c r="B351" s="4"/>
    </row>
    <row r="352" spans="2:2" ht="15.75" x14ac:dyDescent="0.25">
      <c r="B352" s="4"/>
    </row>
    <row r="353" spans="2:2" ht="15.75" x14ac:dyDescent="0.25">
      <c r="B353" s="4"/>
    </row>
    <row r="354" spans="2:2" ht="15.75" x14ac:dyDescent="0.25">
      <c r="B354" s="4"/>
    </row>
    <row r="355" spans="2:2" ht="15.75" x14ac:dyDescent="0.25">
      <c r="B355" s="4"/>
    </row>
    <row r="356" spans="2:2" ht="15.75" x14ac:dyDescent="0.25">
      <c r="B356" s="4"/>
    </row>
    <row r="357" spans="2:2" ht="15.75" x14ac:dyDescent="0.25">
      <c r="B357" s="4"/>
    </row>
    <row r="358" spans="2:2" ht="15.75" x14ac:dyDescent="0.25">
      <c r="B358" s="4"/>
    </row>
    <row r="359" spans="2:2" ht="15.75" x14ac:dyDescent="0.25">
      <c r="B359" s="4"/>
    </row>
    <row r="360" spans="2:2" ht="15.75" x14ac:dyDescent="0.25">
      <c r="B360" s="4"/>
    </row>
    <row r="361" spans="2:2" ht="15.75" x14ac:dyDescent="0.25">
      <c r="B361" s="4"/>
    </row>
    <row r="362" spans="2:2" ht="15.75" x14ac:dyDescent="0.25">
      <c r="B362" s="4"/>
    </row>
    <row r="363" spans="2:2" ht="15.75" x14ac:dyDescent="0.25">
      <c r="B363" s="4"/>
    </row>
    <row r="364" spans="2:2" ht="15.75" x14ac:dyDescent="0.25">
      <c r="B364" s="4"/>
    </row>
    <row r="365" spans="2:2" ht="15.75" x14ac:dyDescent="0.25">
      <c r="B365" s="4"/>
    </row>
    <row r="366" spans="2:2" ht="15.75" x14ac:dyDescent="0.25">
      <c r="B366" s="4"/>
    </row>
    <row r="367" spans="2:2" ht="15.75" x14ac:dyDescent="0.25">
      <c r="B367" s="4"/>
    </row>
    <row r="368" spans="2:2" ht="15.75" x14ac:dyDescent="0.25">
      <c r="B368" s="4"/>
    </row>
    <row r="369" spans="2:2" ht="15.75" x14ac:dyDescent="0.25">
      <c r="B369" s="4"/>
    </row>
    <row r="370" spans="2:2" ht="15.75" x14ac:dyDescent="0.25">
      <c r="B370" s="4"/>
    </row>
    <row r="371" spans="2:2" ht="15.75" x14ac:dyDescent="0.25">
      <c r="B371" s="4"/>
    </row>
    <row r="372" spans="2:2" ht="15.75" x14ac:dyDescent="0.25">
      <c r="B372" s="4"/>
    </row>
    <row r="373" spans="2:2" ht="15.75" x14ac:dyDescent="0.25">
      <c r="B373" s="4"/>
    </row>
    <row r="374" spans="2:2" ht="15.75" x14ac:dyDescent="0.25">
      <c r="B374" s="4"/>
    </row>
    <row r="375" spans="2:2" ht="15.75" x14ac:dyDescent="0.25">
      <c r="B375" s="4"/>
    </row>
    <row r="376" spans="2:2" ht="15.75" x14ac:dyDescent="0.25">
      <c r="B376" s="4"/>
    </row>
    <row r="377" spans="2:2" ht="15.75" x14ac:dyDescent="0.25">
      <c r="B377" s="4"/>
    </row>
    <row r="378" spans="2:2" ht="15.75" x14ac:dyDescent="0.25">
      <c r="B378" s="4"/>
    </row>
    <row r="379" spans="2:2" ht="15.75" x14ac:dyDescent="0.25">
      <c r="B379" s="4"/>
    </row>
    <row r="380" spans="2:2" ht="15.75" x14ac:dyDescent="0.25">
      <c r="B380" s="4"/>
    </row>
    <row r="381" spans="2:2" ht="15.75" x14ac:dyDescent="0.25">
      <c r="B381" s="4"/>
    </row>
    <row r="382" spans="2:2" ht="15.75" x14ac:dyDescent="0.25">
      <c r="B382" s="4"/>
    </row>
    <row r="383" spans="2:2" ht="15.75" x14ac:dyDescent="0.25">
      <c r="B383" s="4"/>
    </row>
    <row r="384" spans="2:2" ht="15.75" x14ac:dyDescent="0.25">
      <c r="B384" s="4"/>
    </row>
    <row r="385" spans="2:2" ht="15.75" x14ac:dyDescent="0.25">
      <c r="B385" s="4"/>
    </row>
    <row r="386" spans="2:2" ht="15.75" x14ac:dyDescent="0.25">
      <c r="B386" s="4"/>
    </row>
    <row r="387" spans="2:2" ht="15.75" x14ac:dyDescent="0.25">
      <c r="B387" s="4"/>
    </row>
    <row r="388" spans="2:2" ht="15.75" x14ac:dyDescent="0.25">
      <c r="B388" s="4"/>
    </row>
    <row r="389" spans="2:2" ht="15.75" x14ac:dyDescent="0.25">
      <c r="B389" s="4"/>
    </row>
    <row r="390" spans="2:2" ht="15.75" x14ac:dyDescent="0.25">
      <c r="B390" s="4"/>
    </row>
    <row r="391" spans="2:2" ht="15.75" x14ac:dyDescent="0.25">
      <c r="B391" s="4"/>
    </row>
    <row r="392" spans="2:2" ht="15.75" x14ac:dyDescent="0.25">
      <c r="B392" s="4"/>
    </row>
    <row r="393" spans="2:2" ht="15.75" x14ac:dyDescent="0.25">
      <c r="B393" s="4"/>
    </row>
    <row r="394" spans="2:2" ht="15.75" x14ac:dyDescent="0.25">
      <c r="B394" s="4"/>
    </row>
    <row r="395" spans="2:2" ht="15.75" x14ac:dyDescent="0.25">
      <c r="B395" s="4"/>
    </row>
    <row r="396" spans="2:2" ht="15.75" x14ac:dyDescent="0.25">
      <c r="B396" s="4"/>
    </row>
    <row r="397" spans="2:2" ht="15.75" x14ac:dyDescent="0.25">
      <c r="B397" s="4"/>
    </row>
    <row r="398" spans="2:2" ht="15.75" x14ac:dyDescent="0.25">
      <c r="B398" s="4"/>
    </row>
    <row r="399" spans="2:2" ht="15.75" x14ac:dyDescent="0.25">
      <c r="B399" s="4"/>
    </row>
    <row r="400" spans="2:2" ht="15.75" x14ac:dyDescent="0.25">
      <c r="B400" s="4"/>
    </row>
    <row r="401" spans="2:2" ht="15.75" x14ac:dyDescent="0.25">
      <c r="B401" s="4"/>
    </row>
    <row r="402" spans="2:2" ht="15.75" x14ac:dyDescent="0.25">
      <c r="B402" s="4"/>
    </row>
    <row r="403" spans="2:2" ht="15.75" x14ac:dyDescent="0.25">
      <c r="B403" s="4"/>
    </row>
    <row r="404" spans="2:2" ht="15.75" x14ac:dyDescent="0.25">
      <c r="B404" s="4"/>
    </row>
    <row r="405" spans="2:2" ht="15.75" x14ac:dyDescent="0.25">
      <c r="B405" s="4"/>
    </row>
    <row r="406" spans="2:2" ht="15.75" x14ac:dyDescent="0.25">
      <c r="B406" s="4"/>
    </row>
    <row r="407" spans="2:2" ht="15.75" x14ac:dyDescent="0.25">
      <c r="B407" s="4"/>
    </row>
    <row r="408" spans="2:2" ht="15.75" x14ac:dyDescent="0.25">
      <c r="B408" s="4"/>
    </row>
    <row r="409" spans="2:2" ht="15.75" x14ac:dyDescent="0.25">
      <c r="B409" s="4"/>
    </row>
    <row r="410" spans="2:2" ht="15.75" x14ac:dyDescent="0.25">
      <c r="B410" s="4"/>
    </row>
    <row r="411" spans="2:2" ht="15.75" x14ac:dyDescent="0.25">
      <c r="B411" s="4"/>
    </row>
    <row r="412" spans="2:2" ht="15.75" x14ac:dyDescent="0.25">
      <c r="B412" s="4"/>
    </row>
    <row r="413" spans="2:2" ht="15.75" x14ac:dyDescent="0.25">
      <c r="B413" s="4"/>
    </row>
    <row r="414" spans="2:2" ht="15.75" x14ac:dyDescent="0.25">
      <c r="B414" s="4"/>
    </row>
    <row r="415" spans="2:2" ht="15.75" x14ac:dyDescent="0.25">
      <c r="B415" s="4"/>
    </row>
    <row r="416" spans="2:2" ht="15.75" x14ac:dyDescent="0.25">
      <c r="B416" s="4"/>
    </row>
    <row r="417" spans="2:2" ht="15.75" x14ac:dyDescent="0.25">
      <c r="B417" s="4"/>
    </row>
    <row r="418" spans="2:2" ht="15.75" x14ac:dyDescent="0.25">
      <c r="B418" s="4"/>
    </row>
    <row r="419" spans="2:2" ht="15.75" x14ac:dyDescent="0.25">
      <c r="B419" s="4"/>
    </row>
    <row r="420" spans="2:2" ht="15.75" x14ac:dyDescent="0.25">
      <c r="B420" s="4"/>
    </row>
    <row r="421" spans="2:2" ht="15.75" x14ac:dyDescent="0.25">
      <c r="B421" s="4"/>
    </row>
    <row r="422" spans="2:2" ht="15.75" x14ac:dyDescent="0.25">
      <c r="B422" s="4"/>
    </row>
    <row r="423" spans="2:2" ht="15.75" x14ac:dyDescent="0.25">
      <c r="B423" s="4"/>
    </row>
    <row r="424" spans="2:2" ht="15.75" x14ac:dyDescent="0.25">
      <c r="B424" s="4"/>
    </row>
    <row r="425" spans="2:2" ht="15.75" x14ac:dyDescent="0.25">
      <c r="B425" s="4"/>
    </row>
    <row r="426" spans="2:2" ht="15.75" x14ac:dyDescent="0.25">
      <c r="B426" s="4"/>
    </row>
    <row r="427" spans="2:2" ht="15.75" x14ac:dyDescent="0.25">
      <c r="B427" s="4"/>
    </row>
    <row r="428" spans="2:2" ht="15.75" x14ac:dyDescent="0.25">
      <c r="B428" s="4"/>
    </row>
    <row r="429" spans="2:2" ht="15.75" x14ac:dyDescent="0.25">
      <c r="B429" s="4"/>
    </row>
    <row r="430" spans="2:2" ht="15.75" x14ac:dyDescent="0.25">
      <c r="B430" s="4"/>
    </row>
    <row r="431" spans="2:2" ht="15.75" x14ac:dyDescent="0.25">
      <c r="B431" s="4"/>
    </row>
    <row r="432" spans="2:2" ht="15.75" x14ac:dyDescent="0.25">
      <c r="B432" s="4"/>
    </row>
    <row r="433" spans="2:2" ht="15.75" x14ac:dyDescent="0.25">
      <c r="B433" s="4"/>
    </row>
    <row r="434" spans="2:2" ht="15.75" x14ac:dyDescent="0.25">
      <c r="B434" s="4"/>
    </row>
    <row r="435" spans="2:2" ht="15.75" x14ac:dyDescent="0.25">
      <c r="B435" s="4"/>
    </row>
    <row r="436" spans="2:2" ht="15.75" x14ac:dyDescent="0.25">
      <c r="B436" s="4"/>
    </row>
    <row r="437" spans="2:2" ht="15.75" x14ac:dyDescent="0.25">
      <c r="B437" s="4"/>
    </row>
    <row r="438" spans="2:2" ht="15.75" x14ac:dyDescent="0.25">
      <c r="B438" s="4"/>
    </row>
    <row r="439" spans="2:2" ht="15.75" x14ac:dyDescent="0.25">
      <c r="B439" s="4"/>
    </row>
    <row r="440" spans="2:2" ht="15.75" x14ac:dyDescent="0.25">
      <c r="B440" s="4"/>
    </row>
    <row r="441" spans="2:2" ht="15.75" x14ac:dyDescent="0.25">
      <c r="B441" s="4"/>
    </row>
    <row r="442" spans="2:2" ht="15.75" x14ac:dyDescent="0.25">
      <c r="B442" s="4"/>
    </row>
    <row r="443" spans="2:2" ht="15.75" x14ac:dyDescent="0.25">
      <c r="B443" s="4"/>
    </row>
    <row r="444" spans="2:2" ht="15.75" x14ac:dyDescent="0.25">
      <c r="B444" s="4"/>
    </row>
    <row r="445" spans="2:2" ht="15.75" x14ac:dyDescent="0.25">
      <c r="B445" s="4"/>
    </row>
    <row r="446" spans="2:2" ht="15.75" x14ac:dyDescent="0.25">
      <c r="B446" s="4"/>
    </row>
    <row r="447" spans="2:2" ht="15.75" x14ac:dyDescent="0.25">
      <c r="B447" s="4"/>
    </row>
    <row r="448" spans="2:2" ht="15.75" x14ac:dyDescent="0.25">
      <c r="B448" s="4"/>
    </row>
    <row r="449" spans="2:2" ht="15.75" x14ac:dyDescent="0.25">
      <c r="B449" s="4"/>
    </row>
    <row r="450" spans="2:2" ht="15.75" x14ac:dyDescent="0.25">
      <c r="B450" s="4"/>
    </row>
    <row r="451" spans="2:2" ht="15.75" x14ac:dyDescent="0.25">
      <c r="B451" s="4"/>
    </row>
    <row r="452" spans="2:2" ht="15.75" x14ac:dyDescent="0.25">
      <c r="B452" s="4"/>
    </row>
    <row r="453" spans="2:2" ht="15.75" x14ac:dyDescent="0.25">
      <c r="B453" s="4"/>
    </row>
    <row r="454" spans="2:2" ht="15.75" x14ac:dyDescent="0.25">
      <c r="B454" s="4"/>
    </row>
    <row r="455" spans="2:2" ht="15.75" x14ac:dyDescent="0.25">
      <c r="B455" s="4"/>
    </row>
    <row r="456" spans="2:2" ht="15.75" x14ac:dyDescent="0.25">
      <c r="B456" s="4"/>
    </row>
    <row r="457" spans="2:2" ht="15.75" x14ac:dyDescent="0.25">
      <c r="B457" s="4"/>
    </row>
    <row r="458" spans="2:2" ht="15.75" x14ac:dyDescent="0.25">
      <c r="B458" s="4"/>
    </row>
    <row r="459" spans="2:2" ht="15.75" x14ac:dyDescent="0.25">
      <c r="B459" s="4"/>
    </row>
    <row r="460" spans="2:2" ht="15.75" x14ac:dyDescent="0.25">
      <c r="B460" s="4"/>
    </row>
    <row r="461" spans="2:2" ht="15.75" x14ac:dyDescent="0.25">
      <c r="B461" s="4"/>
    </row>
    <row r="462" spans="2:2" ht="15.75" x14ac:dyDescent="0.25">
      <c r="B462" s="4"/>
    </row>
    <row r="463" spans="2:2" ht="15.75" x14ac:dyDescent="0.25">
      <c r="B463" s="4"/>
    </row>
    <row r="464" spans="2:2" ht="15.75" x14ac:dyDescent="0.25">
      <c r="B464" s="4"/>
    </row>
    <row r="465" spans="2:2" ht="15.75" x14ac:dyDescent="0.25">
      <c r="B465" s="4"/>
    </row>
    <row r="466" spans="2:2" ht="15.75" x14ac:dyDescent="0.25">
      <c r="B466" s="4"/>
    </row>
    <row r="467" spans="2:2" ht="15.75" x14ac:dyDescent="0.25">
      <c r="B467" s="4"/>
    </row>
    <row r="468" spans="2:2" ht="15.75" x14ac:dyDescent="0.25">
      <c r="B468" s="4"/>
    </row>
    <row r="469" spans="2:2" ht="15.75" x14ac:dyDescent="0.25">
      <c r="B469" s="4"/>
    </row>
    <row r="470" spans="2:2" ht="15.75" x14ac:dyDescent="0.25">
      <c r="B470" s="4"/>
    </row>
    <row r="471" spans="2:2" ht="15.75" x14ac:dyDescent="0.25">
      <c r="B471" s="4"/>
    </row>
    <row r="472" spans="2:2" ht="15.75" x14ac:dyDescent="0.25">
      <c r="B472" s="4"/>
    </row>
    <row r="473" spans="2:2" ht="15.75" x14ac:dyDescent="0.25">
      <c r="B473" s="4"/>
    </row>
    <row r="474" spans="2:2" ht="15.75" x14ac:dyDescent="0.25">
      <c r="B474" s="4"/>
    </row>
    <row r="475" spans="2:2" ht="15.75" x14ac:dyDescent="0.25">
      <c r="B475" s="4"/>
    </row>
    <row r="476" spans="2:2" ht="15.75" x14ac:dyDescent="0.25">
      <c r="B476" s="4"/>
    </row>
    <row r="477" spans="2:2" ht="15.75" x14ac:dyDescent="0.25">
      <c r="B477" s="4"/>
    </row>
    <row r="478" spans="2:2" ht="15.75" x14ac:dyDescent="0.25">
      <c r="B478" s="4"/>
    </row>
    <row r="479" spans="2:2" ht="15.75" x14ac:dyDescent="0.25">
      <c r="B479" s="4"/>
    </row>
    <row r="480" spans="2:2" ht="15.75" x14ac:dyDescent="0.25">
      <c r="B480" s="4"/>
    </row>
    <row r="481" spans="2:2" ht="15.75" x14ac:dyDescent="0.25">
      <c r="B481" s="4"/>
    </row>
    <row r="482" spans="2:2" ht="15.75" x14ac:dyDescent="0.25">
      <c r="B482" s="4"/>
    </row>
    <row r="483" spans="2:2" ht="15.75" x14ac:dyDescent="0.25">
      <c r="B483" s="4"/>
    </row>
    <row r="484" spans="2:2" ht="15.75" x14ac:dyDescent="0.25">
      <c r="B484" s="4"/>
    </row>
    <row r="485" spans="2:2" ht="15.75" x14ac:dyDescent="0.25">
      <c r="B485" s="4"/>
    </row>
    <row r="486" spans="2:2" ht="15.75" x14ac:dyDescent="0.25">
      <c r="B486" s="4"/>
    </row>
    <row r="487" spans="2:2" ht="15.75" x14ac:dyDescent="0.25">
      <c r="B487" s="4"/>
    </row>
    <row r="488" spans="2:2" ht="15.75" x14ac:dyDescent="0.25">
      <c r="B488" s="4"/>
    </row>
    <row r="489" spans="2:2" ht="15.75" x14ac:dyDescent="0.25">
      <c r="B489" s="4"/>
    </row>
    <row r="490" spans="2:2" ht="15.75" x14ac:dyDescent="0.25">
      <c r="B490" s="4"/>
    </row>
    <row r="491" spans="2:2" ht="15.75" x14ac:dyDescent="0.25">
      <c r="B491" s="4"/>
    </row>
    <row r="492" spans="2:2" ht="15.75" x14ac:dyDescent="0.25">
      <c r="B492" s="4"/>
    </row>
    <row r="493" spans="2:2" ht="15.75" x14ac:dyDescent="0.25">
      <c r="B493" s="4"/>
    </row>
    <row r="494" spans="2:2" ht="15.75" x14ac:dyDescent="0.25">
      <c r="B494" s="4"/>
    </row>
    <row r="495" spans="2:2" ht="15.75" x14ac:dyDescent="0.25">
      <c r="B495" s="4"/>
    </row>
    <row r="496" spans="2:2" ht="15.75" x14ac:dyDescent="0.25">
      <c r="B496" s="4"/>
    </row>
    <row r="497" spans="2:2" ht="15.75" x14ac:dyDescent="0.25">
      <c r="B497" s="4"/>
    </row>
    <row r="498" spans="2:2" ht="15.75" x14ac:dyDescent="0.25">
      <c r="B498" s="4"/>
    </row>
    <row r="499" spans="2:2" ht="15.75" x14ac:dyDescent="0.25">
      <c r="B499" s="4"/>
    </row>
    <row r="500" spans="2:2" ht="15.75" x14ac:dyDescent="0.25">
      <c r="B500" s="4"/>
    </row>
    <row r="501" spans="2:2" ht="15.75" x14ac:dyDescent="0.25">
      <c r="B501" s="4"/>
    </row>
    <row r="502" spans="2:2" ht="15.75" x14ac:dyDescent="0.25">
      <c r="B502" s="4"/>
    </row>
    <row r="503" spans="2:2" ht="15.75" x14ac:dyDescent="0.25">
      <c r="B503" s="4"/>
    </row>
    <row r="504" spans="2:2" ht="15.75" x14ac:dyDescent="0.25">
      <c r="B504" s="4"/>
    </row>
    <row r="505" spans="2:2" ht="15.75" x14ac:dyDescent="0.25">
      <c r="B505" s="4"/>
    </row>
    <row r="506" spans="2:2" ht="15.75" x14ac:dyDescent="0.25">
      <c r="B506" s="4"/>
    </row>
    <row r="507" spans="2:2" ht="15.75" x14ac:dyDescent="0.25">
      <c r="B507" s="4"/>
    </row>
    <row r="508" spans="2:2" ht="15.75" x14ac:dyDescent="0.25">
      <c r="B508" s="4"/>
    </row>
    <row r="509" spans="2:2" ht="15.75" x14ac:dyDescent="0.25">
      <c r="B509" s="4"/>
    </row>
    <row r="510" spans="2:2" ht="15.75" x14ac:dyDescent="0.25">
      <c r="B510" s="4"/>
    </row>
    <row r="511" spans="2:2" ht="15.75" x14ac:dyDescent="0.25">
      <c r="B511" s="4"/>
    </row>
    <row r="512" spans="2:2" ht="15.75" x14ac:dyDescent="0.25">
      <c r="B512" s="4"/>
    </row>
    <row r="513" spans="2:2" ht="15.75" x14ac:dyDescent="0.25">
      <c r="B513" s="4"/>
    </row>
    <row r="514" spans="2:2" ht="15.75" x14ac:dyDescent="0.25">
      <c r="B514" s="4"/>
    </row>
    <row r="515" spans="2:2" ht="15.75" x14ac:dyDescent="0.25">
      <c r="B515" s="4"/>
    </row>
    <row r="516" spans="2:2" ht="15.75" x14ac:dyDescent="0.25">
      <c r="B516" s="4"/>
    </row>
    <row r="517" spans="2:2" ht="15.75" x14ac:dyDescent="0.25">
      <c r="B517" s="4"/>
    </row>
    <row r="518" spans="2:2" ht="15.75" x14ac:dyDescent="0.25">
      <c r="B518" s="4"/>
    </row>
    <row r="519" spans="2:2" ht="15.75" x14ac:dyDescent="0.25">
      <c r="B519" s="4"/>
    </row>
    <row r="520" spans="2:2" ht="15.75" x14ac:dyDescent="0.25">
      <c r="B520" s="4"/>
    </row>
    <row r="521" spans="2:2" ht="15.75" x14ac:dyDescent="0.25">
      <c r="B521" s="4"/>
    </row>
    <row r="522" spans="2:2" ht="15.75" x14ac:dyDescent="0.25">
      <c r="B522" s="4"/>
    </row>
    <row r="523" spans="2:2" ht="15.75" x14ac:dyDescent="0.25">
      <c r="B523" s="4"/>
    </row>
    <row r="524" spans="2:2" ht="15.75" x14ac:dyDescent="0.25">
      <c r="B524" s="4"/>
    </row>
    <row r="525" spans="2:2" ht="15.75" x14ac:dyDescent="0.25">
      <c r="B525" s="4"/>
    </row>
    <row r="526" spans="2:2" ht="15.75" x14ac:dyDescent="0.25">
      <c r="B526" s="4"/>
    </row>
    <row r="527" spans="2:2" ht="15.75" x14ac:dyDescent="0.25">
      <c r="B527" s="4"/>
    </row>
    <row r="528" spans="2:2" ht="15.75" x14ac:dyDescent="0.25">
      <c r="B528" s="4"/>
    </row>
    <row r="529" spans="2:2" ht="15.75" x14ac:dyDescent="0.25">
      <c r="B529" s="4"/>
    </row>
    <row r="530" spans="2:2" ht="15.75" x14ac:dyDescent="0.25">
      <c r="B530" s="4"/>
    </row>
    <row r="531" spans="2:2" ht="15.75" x14ac:dyDescent="0.25">
      <c r="B531" s="4"/>
    </row>
    <row r="532" spans="2:2" ht="15.75" x14ac:dyDescent="0.25">
      <c r="B532" s="4"/>
    </row>
    <row r="533" spans="2:2" ht="15.75" x14ac:dyDescent="0.25">
      <c r="B533" s="4"/>
    </row>
    <row r="534" spans="2:2" ht="15.75" x14ac:dyDescent="0.25">
      <c r="B534" s="4"/>
    </row>
    <row r="535" spans="2:2" ht="15.75" x14ac:dyDescent="0.25">
      <c r="B535" s="4"/>
    </row>
    <row r="536" spans="2:2" ht="15.75" x14ac:dyDescent="0.25">
      <c r="B536" s="4"/>
    </row>
    <row r="537" spans="2:2" ht="15.75" x14ac:dyDescent="0.25">
      <c r="B537" s="4"/>
    </row>
    <row r="538" spans="2:2" ht="15.75" x14ac:dyDescent="0.25">
      <c r="B538" s="4"/>
    </row>
    <row r="539" spans="2:2" ht="15.75" x14ac:dyDescent="0.25">
      <c r="B539" s="4"/>
    </row>
    <row r="540" spans="2:2" ht="15.75" x14ac:dyDescent="0.25">
      <c r="B540" s="4"/>
    </row>
    <row r="541" spans="2:2" ht="15.75" x14ac:dyDescent="0.25">
      <c r="B541" s="4"/>
    </row>
    <row r="542" spans="2:2" ht="15.75" x14ac:dyDescent="0.25">
      <c r="B542" s="4"/>
    </row>
    <row r="543" spans="2:2" ht="15.75" x14ac:dyDescent="0.25">
      <c r="B543" s="4"/>
    </row>
    <row r="544" spans="2:2" ht="15.75" x14ac:dyDescent="0.25">
      <c r="B544" s="4"/>
    </row>
    <row r="545" spans="2:2" ht="15.75" x14ac:dyDescent="0.25">
      <c r="B545" s="4"/>
    </row>
    <row r="546" spans="2:2" ht="15.75" x14ac:dyDescent="0.25">
      <c r="B546" s="4"/>
    </row>
    <row r="547" spans="2:2" ht="15.75" x14ac:dyDescent="0.25">
      <c r="B547" s="4"/>
    </row>
    <row r="548" spans="2:2" ht="15.75" x14ac:dyDescent="0.25">
      <c r="B548" s="4"/>
    </row>
    <row r="549" spans="2:2" ht="15.75" x14ac:dyDescent="0.25">
      <c r="B549" s="4"/>
    </row>
    <row r="550" spans="2:2" ht="15.75" x14ac:dyDescent="0.25">
      <c r="B550" s="4"/>
    </row>
    <row r="551" spans="2:2" ht="15.75" x14ac:dyDescent="0.25">
      <c r="B551" s="4"/>
    </row>
    <row r="552" spans="2:2" ht="15.75" x14ac:dyDescent="0.25">
      <c r="B552" s="4"/>
    </row>
    <row r="553" spans="2:2" ht="15.75" x14ac:dyDescent="0.25">
      <c r="B553" s="4"/>
    </row>
    <row r="554" spans="2:2" ht="15.75" x14ac:dyDescent="0.25">
      <c r="B554" s="4"/>
    </row>
    <row r="555" spans="2:2" ht="15.75" x14ac:dyDescent="0.25">
      <c r="B555" s="4"/>
    </row>
    <row r="556" spans="2:2" ht="15.75" x14ac:dyDescent="0.25">
      <c r="B556" s="4"/>
    </row>
    <row r="557" spans="2:2" ht="15.75" x14ac:dyDescent="0.25">
      <c r="B557" s="4"/>
    </row>
    <row r="558" spans="2:2" ht="15.75" x14ac:dyDescent="0.25">
      <c r="B558" s="4"/>
    </row>
    <row r="559" spans="2:2" ht="15.75" x14ac:dyDescent="0.25">
      <c r="B559" s="4"/>
    </row>
    <row r="560" spans="2:2" ht="15.75" x14ac:dyDescent="0.25">
      <c r="B560" s="4"/>
    </row>
    <row r="561" spans="2:2" ht="15.75" x14ac:dyDescent="0.25">
      <c r="B561" s="4"/>
    </row>
    <row r="562" spans="2:2" ht="15.75" x14ac:dyDescent="0.25">
      <c r="B562" s="4"/>
    </row>
    <row r="563" spans="2:2" ht="15.75" x14ac:dyDescent="0.25">
      <c r="B563" s="4"/>
    </row>
    <row r="564" spans="2:2" ht="15.75" x14ac:dyDescent="0.25">
      <c r="B564" s="4"/>
    </row>
    <row r="565" spans="2:2" ht="15.75" x14ac:dyDescent="0.25">
      <c r="B565" s="4"/>
    </row>
    <row r="566" spans="2:2" ht="15.75" x14ac:dyDescent="0.25">
      <c r="B566" s="4"/>
    </row>
    <row r="567" spans="2:2" ht="15.75" x14ac:dyDescent="0.25">
      <c r="B567" s="4"/>
    </row>
    <row r="568" spans="2:2" ht="15.75" x14ac:dyDescent="0.25">
      <c r="B568" s="4"/>
    </row>
    <row r="569" spans="2:2" ht="15.75" x14ac:dyDescent="0.25">
      <c r="B569" s="4"/>
    </row>
    <row r="570" spans="2:2" ht="15.75" x14ac:dyDescent="0.25">
      <c r="B570" s="4"/>
    </row>
    <row r="571" spans="2:2" ht="15.75" x14ac:dyDescent="0.25">
      <c r="B571" s="4"/>
    </row>
    <row r="572" spans="2:2" ht="15.75" x14ac:dyDescent="0.25">
      <c r="B572" s="4"/>
    </row>
    <row r="573" spans="2:2" ht="15.75" x14ac:dyDescent="0.25">
      <c r="B573" s="4"/>
    </row>
    <row r="574" spans="2:2" ht="15.75" x14ac:dyDescent="0.25">
      <c r="B574" s="4"/>
    </row>
    <row r="575" spans="2:2" ht="15.75" x14ac:dyDescent="0.25">
      <c r="B575" s="4"/>
    </row>
    <row r="576" spans="2:2" ht="15.75" x14ac:dyDescent="0.25">
      <c r="B576" s="4"/>
    </row>
    <row r="577" spans="2:2" ht="15.75" x14ac:dyDescent="0.25">
      <c r="B577" s="4"/>
    </row>
    <row r="578" spans="2:2" ht="15.75" x14ac:dyDescent="0.25">
      <c r="B578" s="4"/>
    </row>
    <row r="579" spans="2:2" ht="15.75" x14ac:dyDescent="0.25">
      <c r="B579" s="4"/>
    </row>
    <row r="580" spans="2:2" ht="15.75" x14ac:dyDescent="0.25">
      <c r="B580" s="4"/>
    </row>
    <row r="581" spans="2:2" ht="15.75" x14ac:dyDescent="0.25">
      <c r="B581" s="4"/>
    </row>
    <row r="582" spans="2:2" ht="15.75" x14ac:dyDescent="0.25">
      <c r="B582" s="4"/>
    </row>
    <row r="583" spans="2:2" ht="15.75" x14ac:dyDescent="0.25">
      <c r="B583" s="4"/>
    </row>
    <row r="584" spans="2:2" ht="15.75" x14ac:dyDescent="0.25">
      <c r="B584" s="4"/>
    </row>
    <row r="585" spans="2:2" ht="15.75" x14ac:dyDescent="0.25">
      <c r="B585" s="4"/>
    </row>
    <row r="586" spans="2:2" ht="15.75" x14ac:dyDescent="0.25">
      <c r="B586" s="4"/>
    </row>
    <row r="587" spans="2:2" ht="15.75" x14ac:dyDescent="0.25">
      <c r="B587" s="4"/>
    </row>
    <row r="588" spans="2:2" ht="15.75" x14ac:dyDescent="0.25">
      <c r="B588" s="4"/>
    </row>
    <row r="589" spans="2:2" ht="15.75" x14ac:dyDescent="0.25">
      <c r="B589" s="4"/>
    </row>
    <row r="590" spans="2:2" ht="15.75" x14ac:dyDescent="0.25">
      <c r="B590" s="4"/>
    </row>
    <row r="591" spans="2:2" ht="15.75" x14ac:dyDescent="0.25">
      <c r="B591" s="4"/>
    </row>
    <row r="592" spans="2:2" ht="15.75" x14ac:dyDescent="0.25">
      <c r="B592" s="4"/>
    </row>
    <row r="593" spans="2:2" ht="15.75" x14ac:dyDescent="0.25">
      <c r="B593" s="4"/>
    </row>
    <row r="594" spans="2:2" ht="15.75" x14ac:dyDescent="0.25">
      <c r="B594" s="4"/>
    </row>
    <row r="595" spans="2:2" ht="15.75" x14ac:dyDescent="0.25">
      <c r="B595" s="4"/>
    </row>
    <row r="596" spans="2:2" ht="15.75" x14ac:dyDescent="0.25">
      <c r="B596" s="4"/>
    </row>
    <row r="597" spans="2:2" ht="15.75" x14ac:dyDescent="0.25">
      <c r="B597" s="4"/>
    </row>
    <row r="598" spans="2:2" ht="15.75" x14ac:dyDescent="0.25">
      <c r="B598" s="4"/>
    </row>
    <row r="599" spans="2:2" ht="15.75" x14ac:dyDescent="0.25">
      <c r="B599" s="4"/>
    </row>
    <row r="600" spans="2:2" ht="15.75" x14ac:dyDescent="0.25">
      <c r="B600" s="4"/>
    </row>
    <row r="601" spans="2:2" ht="15.75" x14ac:dyDescent="0.25">
      <c r="B601" s="4"/>
    </row>
    <row r="602" spans="2:2" ht="15.75" x14ac:dyDescent="0.25">
      <c r="B602" s="4"/>
    </row>
    <row r="603" spans="2:2" ht="15.75" x14ac:dyDescent="0.25">
      <c r="B603" s="4"/>
    </row>
    <row r="604" spans="2:2" ht="15.75" x14ac:dyDescent="0.25">
      <c r="B604" s="4"/>
    </row>
    <row r="605" spans="2:2" ht="15.75" x14ac:dyDescent="0.25">
      <c r="B605" s="4"/>
    </row>
    <row r="606" spans="2:2" ht="15.75" x14ac:dyDescent="0.25">
      <c r="B606" s="4"/>
    </row>
    <row r="607" spans="2:2" ht="15.75" x14ac:dyDescent="0.25">
      <c r="B607" s="4"/>
    </row>
    <row r="608" spans="2:2" ht="15.75" x14ac:dyDescent="0.25">
      <c r="B608" s="4"/>
    </row>
    <row r="609" spans="2:2" ht="15.75" x14ac:dyDescent="0.25">
      <c r="B609" s="4"/>
    </row>
    <row r="610" spans="2:2" ht="15.75" x14ac:dyDescent="0.25">
      <c r="B610" s="4"/>
    </row>
    <row r="611" spans="2:2" ht="15.75" x14ac:dyDescent="0.25">
      <c r="B611" s="4"/>
    </row>
    <row r="612" spans="2:2" ht="15.75" x14ac:dyDescent="0.25">
      <c r="B612" s="4"/>
    </row>
    <row r="613" spans="2:2" ht="15.75" x14ac:dyDescent="0.25">
      <c r="B613" s="4"/>
    </row>
    <row r="614" spans="2:2" ht="15.75" x14ac:dyDescent="0.25">
      <c r="B614" s="4"/>
    </row>
    <row r="615" spans="2:2" ht="15.75" x14ac:dyDescent="0.25">
      <c r="B615" s="4"/>
    </row>
    <row r="616" spans="2:2" ht="15.75" x14ac:dyDescent="0.25">
      <c r="B616" s="4"/>
    </row>
    <row r="617" spans="2:2" ht="15.75" x14ac:dyDescent="0.25">
      <c r="B617" s="4"/>
    </row>
    <row r="618" spans="2:2" ht="15.75" x14ac:dyDescent="0.25">
      <c r="B618" s="4"/>
    </row>
    <row r="619" spans="2:2" ht="15.75" x14ac:dyDescent="0.25">
      <c r="B619" s="4"/>
    </row>
    <row r="620" spans="2:2" ht="15.75" x14ac:dyDescent="0.25">
      <c r="B620" s="4"/>
    </row>
    <row r="621" spans="2:2" ht="15.75" x14ac:dyDescent="0.25">
      <c r="B621" s="4"/>
    </row>
    <row r="622" spans="2:2" ht="15.75" x14ac:dyDescent="0.25">
      <c r="B622" s="4"/>
    </row>
    <row r="623" spans="2:2" ht="15.75" x14ac:dyDescent="0.25">
      <c r="B623" s="4"/>
    </row>
    <row r="624" spans="2:2" ht="15.75" x14ac:dyDescent="0.25">
      <c r="B624" s="4"/>
    </row>
    <row r="625" spans="2:2" ht="15.75" x14ac:dyDescent="0.25">
      <c r="B625" s="4"/>
    </row>
    <row r="626" spans="2:2" ht="15.75" x14ac:dyDescent="0.25">
      <c r="B626" s="4"/>
    </row>
    <row r="627" spans="2:2" ht="15.75" x14ac:dyDescent="0.25">
      <c r="B627" s="4"/>
    </row>
    <row r="628" spans="2:2" ht="15.75" x14ac:dyDescent="0.25">
      <c r="B628" s="4"/>
    </row>
    <row r="629" spans="2:2" ht="15.75" x14ac:dyDescent="0.25">
      <c r="B629" s="4"/>
    </row>
    <row r="630" spans="2:2" ht="15.75" x14ac:dyDescent="0.25">
      <c r="B630" s="4"/>
    </row>
    <row r="631" spans="2:2" ht="15.75" x14ac:dyDescent="0.25">
      <c r="B631" s="4"/>
    </row>
    <row r="632" spans="2:2" ht="15.75" x14ac:dyDescent="0.25">
      <c r="B632" s="4"/>
    </row>
    <row r="633" spans="2:2" ht="15.75" x14ac:dyDescent="0.25">
      <c r="B633" s="4"/>
    </row>
    <row r="634" spans="2:2" ht="15.75" x14ac:dyDescent="0.25">
      <c r="B634" s="4"/>
    </row>
    <row r="635" spans="2:2" ht="15.75" x14ac:dyDescent="0.25">
      <c r="B635" s="4"/>
    </row>
    <row r="636" spans="2:2" ht="15.75" x14ac:dyDescent="0.25">
      <c r="B636" s="4"/>
    </row>
    <row r="637" spans="2:2" ht="15.75" x14ac:dyDescent="0.25">
      <c r="B637" s="4"/>
    </row>
    <row r="638" spans="2:2" ht="15.75" x14ac:dyDescent="0.25">
      <c r="B638" s="4"/>
    </row>
    <row r="639" spans="2:2" ht="15.75" x14ac:dyDescent="0.25">
      <c r="B639" s="4"/>
    </row>
    <row r="640" spans="2:2" ht="15.75" x14ac:dyDescent="0.25">
      <c r="B640" s="4"/>
    </row>
    <row r="641" spans="2:2" ht="15.75" x14ac:dyDescent="0.25">
      <c r="B641" s="4"/>
    </row>
    <row r="642" spans="2:2" ht="15.75" x14ac:dyDescent="0.25">
      <c r="B642" s="4"/>
    </row>
    <row r="643" spans="2:2" ht="15.75" x14ac:dyDescent="0.25">
      <c r="B643" s="4"/>
    </row>
    <row r="644" spans="2:2" ht="15.75" x14ac:dyDescent="0.25">
      <c r="B644" s="4"/>
    </row>
    <row r="645" spans="2:2" ht="15.75" x14ac:dyDescent="0.25">
      <c r="B645" s="4"/>
    </row>
    <row r="646" spans="2:2" ht="15.75" x14ac:dyDescent="0.25">
      <c r="B646" s="4"/>
    </row>
    <row r="647" spans="2:2" ht="15.75" x14ac:dyDescent="0.25">
      <c r="B647" s="4"/>
    </row>
    <row r="648" spans="2:2" ht="15.75" x14ac:dyDescent="0.25">
      <c r="B648" s="4"/>
    </row>
    <row r="649" spans="2:2" ht="15.75" x14ac:dyDescent="0.25">
      <c r="B649" s="4"/>
    </row>
    <row r="650" spans="2:2" ht="15.75" x14ac:dyDescent="0.25">
      <c r="B650" s="4"/>
    </row>
    <row r="651" spans="2:2" ht="15.75" x14ac:dyDescent="0.25">
      <c r="B651" s="4"/>
    </row>
    <row r="652" spans="2:2" ht="15.75" x14ac:dyDescent="0.25">
      <c r="B652" s="4"/>
    </row>
    <row r="653" spans="2:2" ht="15.75" x14ac:dyDescent="0.25">
      <c r="B653" s="4"/>
    </row>
    <row r="654" spans="2:2" ht="15.75" x14ac:dyDescent="0.25">
      <c r="B654" s="4"/>
    </row>
    <row r="655" spans="2:2" ht="15.75" x14ac:dyDescent="0.25">
      <c r="B655" s="4"/>
    </row>
    <row r="656" spans="2:2" ht="15.75" x14ac:dyDescent="0.25">
      <c r="B656" s="4"/>
    </row>
    <row r="657" spans="2:2" ht="15.75" x14ac:dyDescent="0.25">
      <c r="B657" s="4"/>
    </row>
    <row r="658" spans="2:2" ht="15.75" x14ac:dyDescent="0.25">
      <c r="B658" s="4"/>
    </row>
    <row r="659" spans="2:2" ht="15.75" x14ac:dyDescent="0.25">
      <c r="B659" s="4"/>
    </row>
    <row r="660" spans="2:2" ht="15.75" x14ac:dyDescent="0.25">
      <c r="B660" s="4"/>
    </row>
    <row r="661" spans="2:2" ht="15.75" x14ac:dyDescent="0.25">
      <c r="B661" s="4"/>
    </row>
    <row r="662" spans="2:2" ht="15.75" x14ac:dyDescent="0.25">
      <c r="B662" s="4"/>
    </row>
    <row r="663" spans="2:2" ht="15.75" x14ac:dyDescent="0.25">
      <c r="B663" s="4"/>
    </row>
    <row r="664" spans="2:2" ht="15.75" x14ac:dyDescent="0.25">
      <c r="B664" s="4"/>
    </row>
    <row r="665" spans="2:2" ht="15.75" x14ac:dyDescent="0.25">
      <c r="B665" s="4"/>
    </row>
    <row r="666" spans="2:2" ht="15.75" x14ac:dyDescent="0.25">
      <c r="B666" s="4"/>
    </row>
    <row r="667" spans="2:2" ht="15.75" x14ac:dyDescent="0.25">
      <c r="B667" s="4"/>
    </row>
    <row r="668" spans="2:2" ht="15.75" x14ac:dyDescent="0.25">
      <c r="B668" s="4"/>
    </row>
    <row r="669" spans="2:2" ht="15.75" x14ac:dyDescent="0.25">
      <c r="B669" s="4"/>
    </row>
    <row r="670" spans="2:2" ht="15.75" x14ac:dyDescent="0.25">
      <c r="B670" s="4"/>
    </row>
    <row r="671" spans="2:2" ht="15.75" x14ac:dyDescent="0.25">
      <c r="B671" s="4"/>
    </row>
    <row r="672" spans="2:2" ht="15.75" x14ac:dyDescent="0.25">
      <c r="B672" s="4"/>
    </row>
    <row r="673" spans="2:2" ht="15.75" x14ac:dyDescent="0.25">
      <c r="B673" s="4"/>
    </row>
    <row r="674" spans="2:2" ht="15.75" x14ac:dyDescent="0.25">
      <c r="B674" s="4"/>
    </row>
    <row r="675" spans="2:2" ht="15.75" x14ac:dyDescent="0.25">
      <c r="B675" s="4"/>
    </row>
    <row r="676" spans="2:2" ht="15.75" x14ac:dyDescent="0.25">
      <c r="B676" s="4"/>
    </row>
    <row r="677" spans="2:2" ht="15.75" x14ac:dyDescent="0.25">
      <c r="B677" s="4"/>
    </row>
    <row r="678" spans="2:2" ht="15.75" x14ac:dyDescent="0.25">
      <c r="B678" s="4"/>
    </row>
    <row r="679" spans="2:2" ht="15.75" x14ac:dyDescent="0.25">
      <c r="B679" s="4"/>
    </row>
    <row r="680" spans="2:2" ht="15.75" x14ac:dyDescent="0.25">
      <c r="B680" s="4"/>
    </row>
    <row r="681" spans="2:2" ht="15.75" x14ac:dyDescent="0.25">
      <c r="B681" s="4"/>
    </row>
    <row r="682" spans="2:2" ht="15.75" x14ac:dyDescent="0.25">
      <c r="B682" s="4"/>
    </row>
    <row r="683" spans="2:2" ht="15.75" x14ac:dyDescent="0.25">
      <c r="B683" s="4"/>
    </row>
    <row r="684" spans="2:2" ht="15.75" x14ac:dyDescent="0.25">
      <c r="B684" s="4"/>
    </row>
    <row r="685" spans="2:2" ht="15.75" x14ac:dyDescent="0.25">
      <c r="B685" s="4"/>
    </row>
    <row r="686" spans="2:2" ht="15.75" x14ac:dyDescent="0.25">
      <c r="B686" s="4"/>
    </row>
    <row r="687" spans="2:2" ht="15.75" x14ac:dyDescent="0.25">
      <c r="B687" s="4"/>
    </row>
    <row r="688" spans="2:2" ht="15.75" x14ac:dyDescent="0.25">
      <c r="B688" s="4"/>
    </row>
    <row r="689" spans="2:2" ht="15.75" x14ac:dyDescent="0.25">
      <c r="B689" s="4"/>
    </row>
    <row r="690" spans="2:2" ht="15.75" x14ac:dyDescent="0.25">
      <c r="B690" s="4"/>
    </row>
    <row r="691" spans="2:2" ht="15.75" x14ac:dyDescent="0.25">
      <c r="B691" s="4"/>
    </row>
    <row r="692" spans="2:2" ht="15.75" x14ac:dyDescent="0.25">
      <c r="B692" s="4"/>
    </row>
    <row r="693" spans="2:2" ht="15.75" x14ac:dyDescent="0.25">
      <c r="B693" s="4"/>
    </row>
    <row r="694" spans="2:2" ht="15.75" x14ac:dyDescent="0.25">
      <c r="B694" s="4"/>
    </row>
    <row r="695" spans="2:2" ht="15.75" x14ac:dyDescent="0.25">
      <c r="B695" s="4"/>
    </row>
    <row r="696" spans="2:2" ht="15.75" x14ac:dyDescent="0.25">
      <c r="B696" s="4"/>
    </row>
    <row r="697" spans="2:2" ht="15.75" x14ac:dyDescent="0.25">
      <c r="B697" s="4"/>
    </row>
    <row r="698" spans="2:2" ht="15.75" x14ac:dyDescent="0.25">
      <c r="B698" s="4"/>
    </row>
    <row r="699" spans="2:2" ht="15.75" x14ac:dyDescent="0.25">
      <c r="B699" s="4"/>
    </row>
    <row r="700" spans="2:2" ht="15.75" x14ac:dyDescent="0.25">
      <c r="B700" s="4"/>
    </row>
    <row r="701" spans="2:2" ht="15.75" x14ac:dyDescent="0.25">
      <c r="B701" s="4"/>
    </row>
    <row r="702" spans="2:2" ht="15.75" x14ac:dyDescent="0.25">
      <c r="B702" s="4"/>
    </row>
    <row r="703" spans="2:2" ht="15.75" x14ac:dyDescent="0.25">
      <c r="B703" s="4"/>
    </row>
    <row r="704" spans="2:2" ht="15.75" x14ac:dyDescent="0.25">
      <c r="B704" s="4"/>
    </row>
    <row r="705" spans="2:2" ht="15.75" x14ac:dyDescent="0.25">
      <c r="B705" s="4"/>
    </row>
    <row r="706" spans="2:2" ht="15.75" x14ac:dyDescent="0.25">
      <c r="B706" s="4"/>
    </row>
    <row r="707" spans="2:2" ht="15.75" x14ac:dyDescent="0.25">
      <c r="B707" s="4"/>
    </row>
    <row r="708" spans="2:2" ht="15.75" x14ac:dyDescent="0.25">
      <c r="B708" s="4"/>
    </row>
    <row r="709" spans="2:2" ht="15.75" x14ac:dyDescent="0.25">
      <c r="B709" s="4"/>
    </row>
    <row r="710" spans="2:2" ht="15.75" x14ac:dyDescent="0.25">
      <c r="B710" s="4"/>
    </row>
    <row r="711" spans="2:2" ht="15.75" x14ac:dyDescent="0.25">
      <c r="B711" s="4"/>
    </row>
    <row r="712" spans="2:2" ht="15.75" x14ac:dyDescent="0.25">
      <c r="B712" s="4"/>
    </row>
    <row r="713" spans="2:2" ht="15.75" x14ac:dyDescent="0.25">
      <c r="B713" s="4"/>
    </row>
    <row r="714" spans="2:2" ht="15.75" x14ac:dyDescent="0.25">
      <c r="B714" s="4"/>
    </row>
    <row r="715" spans="2:2" ht="15.75" x14ac:dyDescent="0.25">
      <c r="B715" s="4"/>
    </row>
    <row r="716" spans="2:2" ht="15.75" x14ac:dyDescent="0.25">
      <c r="B716" s="4"/>
    </row>
    <row r="717" spans="2:2" ht="15.75" x14ac:dyDescent="0.25">
      <c r="B717" s="4"/>
    </row>
    <row r="718" spans="2:2" ht="15.75" x14ac:dyDescent="0.25">
      <c r="B718" s="4"/>
    </row>
    <row r="719" spans="2:2" ht="15.75" x14ac:dyDescent="0.25">
      <c r="B719" s="4"/>
    </row>
    <row r="720" spans="2:2" ht="15.75" x14ac:dyDescent="0.25">
      <c r="B720" s="4"/>
    </row>
    <row r="721" spans="2:2" ht="15.75" x14ac:dyDescent="0.25">
      <c r="B721" s="4"/>
    </row>
    <row r="722" spans="2:2" ht="15.75" x14ac:dyDescent="0.25">
      <c r="B722" s="4"/>
    </row>
    <row r="723" spans="2:2" ht="15.75" x14ac:dyDescent="0.25">
      <c r="B723" s="4"/>
    </row>
    <row r="724" spans="2:2" ht="15.75" x14ac:dyDescent="0.25">
      <c r="B724" s="4"/>
    </row>
    <row r="725" spans="2:2" ht="15.75" x14ac:dyDescent="0.25">
      <c r="B725" s="4"/>
    </row>
    <row r="726" spans="2:2" ht="15.75" x14ac:dyDescent="0.25">
      <c r="B726" s="4"/>
    </row>
    <row r="727" spans="2:2" ht="15.75" x14ac:dyDescent="0.25">
      <c r="B727" s="4"/>
    </row>
    <row r="728" spans="2:2" ht="15.75" x14ac:dyDescent="0.25">
      <c r="B728" s="4"/>
    </row>
    <row r="729" spans="2:2" ht="15.75" x14ac:dyDescent="0.25">
      <c r="B729" s="4"/>
    </row>
    <row r="730" spans="2:2" ht="15.75" x14ac:dyDescent="0.25">
      <c r="B730" s="4"/>
    </row>
    <row r="731" spans="2:2" ht="15.75" x14ac:dyDescent="0.25">
      <c r="B731" s="4"/>
    </row>
    <row r="732" spans="2:2" ht="15.75" x14ac:dyDescent="0.25">
      <c r="B732" s="4"/>
    </row>
    <row r="733" spans="2:2" ht="15.75" x14ac:dyDescent="0.25">
      <c r="B733" s="4"/>
    </row>
    <row r="734" spans="2:2" ht="15.75" x14ac:dyDescent="0.25">
      <c r="B734" s="4"/>
    </row>
    <row r="735" spans="2:2" ht="15.75" x14ac:dyDescent="0.25">
      <c r="B735" s="4"/>
    </row>
    <row r="736" spans="2:2" ht="15.75" x14ac:dyDescent="0.25">
      <c r="B736" s="4"/>
    </row>
    <row r="737" spans="2:2" ht="15.75" x14ac:dyDescent="0.25">
      <c r="B737" s="4"/>
    </row>
    <row r="738" spans="2:2" ht="15.75" x14ac:dyDescent="0.25">
      <c r="B738" s="4"/>
    </row>
    <row r="739" spans="2:2" ht="15.75" x14ac:dyDescent="0.25">
      <c r="B739" s="4"/>
    </row>
    <row r="740" spans="2:2" ht="15.75" x14ac:dyDescent="0.25">
      <c r="B740" s="4"/>
    </row>
    <row r="741" spans="2:2" ht="15.75" x14ac:dyDescent="0.25">
      <c r="B741" s="4"/>
    </row>
    <row r="742" spans="2:2" ht="15.75" x14ac:dyDescent="0.25">
      <c r="B742" s="4"/>
    </row>
    <row r="743" spans="2:2" ht="15.75" x14ac:dyDescent="0.25">
      <c r="B743" s="4"/>
    </row>
    <row r="744" spans="2:2" ht="15.75" x14ac:dyDescent="0.25">
      <c r="B744" s="4"/>
    </row>
    <row r="745" spans="2:2" ht="15.75" x14ac:dyDescent="0.25">
      <c r="B745" s="4"/>
    </row>
    <row r="746" spans="2:2" ht="15.75" x14ac:dyDescent="0.25">
      <c r="B746" s="4"/>
    </row>
    <row r="747" spans="2:2" ht="15.75" x14ac:dyDescent="0.25">
      <c r="B747" s="4"/>
    </row>
    <row r="748" spans="2:2" ht="15.75" x14ac:dyDescent="0.25">
      <c r="B748" s="4"/>
    </row>
    <row r="749" spans="2:2" ht="15.75" x14ac:dyDescent="0.25">
      <c r="B749" s="4"/>
    </row>
    <row r="750" spans="2:2" ht="15.75" x14ac:dyDescent="0.25">
      <c r="B750" s="4"/>
    </row>
    <row r="751" spans="2:2" ht="15.75" x14ac:dyDescent="0.25">
      <c r="B751" s="4"/>
    </row>
    <row r="752" spans="2:2" ht="15.75" x14ac:dyDescent="0.25">
      <c r="B752" s="4"/>
    </row>
    <row r="753" spans="2:2" ht="15.75" x14ac:dyDescent="0.25">
      <c r="B753" s="4"/>
    </row>
    <row r="754" spans="2:2" ht="15.75" x14ac:dyDescent="0.25">
      <c r="B754" s="4"/>
    </row>
    <row r="755" spans="2:2" ht="15.75" x14ac:dyDescent="0.25">
      <c r="B755" s="4"/>
    </row>
    <row r="756" spans="2:2" ht="15.75" x14ac:dyDescent="0.25">
      <c r="B756" s="4"/>
    </row>
    <row r="757" spans="2:2" ht="15.75" x14ac:dyDescent="0.25">
      <c r="B757" s="4"/>
    </row>
    <row r="758" spans="2:2" ht="15.75" x14ac:dyDescent="0.25">
      <c r="B758" s="4"/>
    </row>
    <row r="759" spans="2:2" ht="15.75" x14ac:dyDescent="0.25">
      <c r="B759" s="4"/>
    </row>
    <row r="760" spans="2:2" ht="15.75" x14ac:dyDescent="0.25">
      <c r="B760" s="4"/>
    </row>
    <row r="761" spans="2:2" ht="15.75" x14ac:dyDescent="0.25">
      <c r="B761" s="4"/>
    </row>
    <row r="762" spans="2:2" ht="15.75" x14ac:dyDescent="0.25">
      <c r="B762" s="4"/>
    </row>
    <row r="763" spans="2:2" ht="15.75" x14ac:dyDescent="0.25">
      <c r="B763" s="4"/>
    </row>
    <row r="764" spans="2:2" ht="15.75" x14ac:dyDescent="0.25">
      <c r="B764" s="4"/>
    </row>
    <row r="765" spans="2:2" ht="15.75" x14ac:dyDescent="0.25">
      <c r="B765" s="4"/>
    </row>
    <row r="766" spans="2:2" ht="15.75" x14ac:dyDescent="0.25">
      <c r="B766" s="4"/>
    </row>
    <row r="767" spans="2:2" ht="15.75" x14ac:dyDescent="0.25">
      <c r="B767" s="4"/>
    </row>
    <row r="768" spans="2:2" ht="15.75" x14ac:dyDescent="0.25">
      <c r="B768" s="4"/>
    </row>
    <row r="769" spans="2:2" ht="15.75" x14ac:dyDescent="0.25">
      <c r="B769" s="4"/>
    </row>
    <row r="770" spans="2:2" ht="15.75" x14ac:dyDescent="0.25">
      <c r="B770" s="4"/>
    </row>
    <row r="771" spans="2:2" ht="15.75" x14ac:dyDescent="0.25">
      <c r="B771" s="4"/>
    </row>
    <row r="772" spans="2:2" ht="15.75" x14ac:dyDescent="0.25">
      <c r="B772" s="4"/>
    </row>
    <row r="773" spans="2:2" ht="15.75" x14ac:dyDescent="0.25">
      <c r="B773" s="4"/>
    </row>
    <row r="774" spans="2:2" ht="15.75" x14ac:dyDescent="0.25">
      <c r="B774" s="4"/>
    </row>
    <row r="775" spans="2:2" ht="15.75" x14ac:dyDescent="0.25">
      <c r="B775" s="4"/>
    </row>
    <row r="776" spans="2:2" ht="15.75" x14ac:dyDescent="0.25">
      <c r="B776" s="4"/>
    </row>
    <row r="777" spans="2:2" ht="15.75" x14ac:dyDescent="0.25">
      <c r="B777" s="4"/>
    </row>
    <row r="778" spans="2:2" ht="15.75" x14ac:dyDescent="0.25">
      <c r="B778" s="4"/>
    </row>
    <row r="779" spans="2:2" ht="15.75" x14ac:dyDescent="0.25">
      <c r="B779" s="4"/>
    </row>
    <row r="780" spans="2:2" ht="15.75" x14ac:dyDescent="0.25">
      <c r="B780" s="4"/>
    </row>
    <row r="781" spans="2:2" ht="15.75" x14ac:dyDescent="0.25">
      <c r="B781" s="4"/>
    </row>
    <row r="782" spans="2:2" ht="15.75" x14ac:dyDescent="0.25">
      <c r="B782" s="4"/>
    </row>
    <row r="783" spans="2:2" ht="15.75" x14ac:dyDescent="0.25">
      <c r="B783" s="4"/>
    </row>
    <row r="784" spans="2:2" ht="15.75" x14ac:dyDescent="0.25">
      <c r="B784" s="4"/>
    </row>
    <row r="785" spans="2:2" ht="15.75" x14ac:dyDescent="0.25">
      <c r="B785" s="4"/>
    </row>
    <row r="786" spans="2:2" ht="15.75" x14ac:dyDescent="0.25">
      <c r="B786" s="4"/>
    </row>
    <row r="787" spans="2:2" ht="15.75" x14ac:dyDescent="0.25">
      <c r="B787" s="4"/>
    </row>
    <row r="788" spans="2:2" ht="15.75" x14ac:dyDescent="0.25">
      <c r="B788" s="4"/>
    </row>
    <row r="789" spans="2:2" ht="15.75" x14ac:dyDescent="0.25">
      <c r="B789" s="4"/>
    </row>
    <row r="790" spans="2:2" ht="15.75" x14ac:dyDescent="0.25">
      <c r="B790" s="4"/>
    </row>
    <row r="791" spans="2:2" ht="15.75" x14ac:dyDescent="0.25">
      <c r="B791" s="4"/>
    </row>
    <row r="792" spans="2:2" ht="15.75" x14ac:dyDescent="0.25">
      <c r="B792" s="4"/>
    </row>
    <row r="793" spans="2:2" ht="15.75" x14ac:dyDescent="0.25">
      <c r="B793" s="4"/>
    </row>
    <row r="794" spans="2:2" ht="15.75" x14ac:dyDescent="0.25">
      <c r="B794" s="4"/>
    </row>
    <row r="795" spans="2:2" ht="15.75" x14ac:dyDescent="0.25">
      <c r="B795" s="4"/>
    </row>
    <row r="796" spans="2:2" ht="15.75" x14ac:dyDescent="0.25">
      <c r="B796" s="4"/>
    </row>
    <row r="797" spans="2:2" ht="15.75" x14ac:dyDescent="0.25">
      <c r="B797" s="4"/>
    </row>
    <row r="798" spans="2:2" ht="15.75" x14ac:dyDescent="0.25">
      <c r="B798" s="4"/>
    </row>
    <row r="799" spans="2:2" ht="15.75" x14ac:dyDescent="0.25">
      <c r="B799" s="4"/>
    </row>
    <row r="800" spans="2:2" ht="15.75" x14ac:dyDescent="0.25">
      <c r="B800" s="4"/>
    </row>
    <row r="801" spans="2:2" ht="15.75" x14ac:dyDescent="0.25">
      <c r="B801" s="4"/>
    </row>
    <row r="802" spans="2:2" ht="15.75" x14ac:dyDescent="0.25">
      <c r="B802" s="4"/>
    </row>
    <row r="803" spans="2:2" ht="15.75" x14ac:dyDescent="0.25">
      <c r="B803" s="4"/>
    </row>
    <row r="804" spans="2:2" ht="15.75" x14ac:dyDescent="0.25">
      <c r="B804" s="4"/>
    </row>
    <row r="805" spans="2:2" ht="15.75" x14ac:dyDescent="0.25">
      <c r="B805" s="4"/>
    </row>
    <row r="806" spans="2:2" ht="15.75" x14ac:dyDescent="0.25">
      <c r="B806" s="4"/>
    </row>
    <row r="807" spans="2:2" ht="15.75" x14ac:dyDescent="0.25">
      <c r="B807" s="4"/>
    </row>
    <row r="808" spans="2:2" ht="15.75" x14ac:dyDescent="0.25">
      <c r="B808" s="4"/>
    </row>
    <row r="809" spans="2:2" ht="15.75" x14ac:dyDescent="0.25">
      <c r="B809" s="4"/>
    </row>
    <row r="810" spans="2:2" ht="15.75" x14ac:dyDescent="0.25">
      <c r="B810" s="4"/>
    </row>
    <row r="811" spans="2:2" ht="15.75" x14ac:dyDescent="0.25">
      <c r="B811" s="4"/>
    </row>
    <row r="812" spans="2:2" ht="15.75" x14ac:dyDescent="0.25">
      <c r="B812" s="4"/>
    </row>
    <row r="813" spans="2:2" ht="15.75" x14ac:dyDescent="0.25">
      <c r="B813" s="4"/>
    </row>
    <row r="814" spans="2:2" ht="15.75" x14ac:dyDescent="0.25">
      <c r="B814" s="4"/>
    </row>
    <row r="815" spans="2:2" ht="15.75" x14ac:dyDescent="0.25">
      <c r="B815" s="4"/>
    </row>
    <row r="816" spans="2:2" ht="15.75" x14ac:dyDescent="0.25">
      <c r="B816" s="4"/>
    </row>
    <row r="817" spans="2:2" ht="15.75" x14ac:dyDescent="0.25">
      <c r="B817" s="4"/>
    </row>
    <row r="818" spans="2:2" ht="15.75" x14ac:dyDescent="0.25">
      <c r="B818" s="4"/>
    </row>
    <row r="819" spans="2:2" ht="15.75" x14ac:dyDescent="0.25">
      <c r="B819" s="4"/>
    </row>
    <row r="820" spans="2:2" ht="15.75" x14ac:dyDescent="0.25">
      <c r="B820" s="4"/>
    </row>
    <row r="821" spans="2:2" ht="15.75" x14ac:dyDescent="0.25">
      <c r="B821" s="4"/>
    </row>
    <row r="822" spans="2:2" ht="15.75" x14ac:dyDescent="0.25">
      <c r="B822" s="4"/>
    </row>
    <row r="823" spans="2:2" ht="15.75" x14ac:dyDescent="0.25">
      <c r="B823" s="4"/>
    </row>
    <row r="824" spans="2:2" ht="15.75" x14ac:dyDescent="0.25">
      <c r="B824" s="4"/>
    </row>
    <row r="825" spans="2:2" ht="15.75" x14ac:dyDescent="0.25">
      <c r="B825" s="4"/>
    </row>
    <row r="826" spans="2:2" ht="15.75" x14ac:dyDescent="0.25">
      <c r="B826" s="4"/>
    </row>
    <row r="827" spans="2:2" ht="15.75" x14ac:dyDescent="0.25">
      <c r="B827" s="4"/>
    </row>
    <row r="828" spans="2:2" ht="15.75" x14ac:dyDescent="0.25">
      <c r="B828" s="4"/>
    </row>
    <row r="829" spans="2:2" ht="15.75" x14ac:dyDescent="0.25">
      <c r="B829" s="4"/>
    </row>
    <row r="830" spans="2:2" ht="15.75" x14ac:dyDescent="0.25">
      <c r="B830" s="4"/>
    </row>
    <row r="831" spans="2:2" ht="15.75" x14ac:dyDescent="0.25">
      <c r="B831" s="4"/>
    </row>
    <row r="832" spans="2:2" ht="15.75" x14ac:dyDescent="0.25">
      <c r="B832" s="4"/>
    </row>
    <row r="833" spans="2:2" ht="15.75" x14ac:dyDescent="0.25">
      <c r="B833" s="4"/>
    </row>
    <row r="834" spans="2:2" ht="15.75" x14ac:dyDescent="0.25">
      <c r="B834" s="4"/>
    </row>
    <row r="835" spans="2:2" ht="15.75" x14ac:dyDescent="0.25">
      <c r="B835" s="4"/>
    </row>
    <row r="836" spans="2:2" ht="15.75" x14ac:dyDescent="0.25">
      <c r="B836" s="4"/>
    </row>
    <row r="837" spans="2:2" ht="15.75" x14ac:dyDescent="0.25">
      <c r="B837" s="4"/>
    </row>
    <row r="838" spans="2:2" ht="15.75" x14ac:dyDescent="0.25">
      <c r="B838" s="4"/>
    </row>
    <row r="839" spans="2:2" ht="15.75" x14ac:dyDescent="0.25">
      <c r="B839" s="4"/>
    </row>
    <row r="840" spans="2:2" ht="15.75" x14ac:dyDescent="0.25">
      <c r="B840" s="4"/>
    </row>
    <row r="841" spans="2:2" ht="15.75" x14ac:dyDescent="0.25">
      <c r="B841" s="4"/>
    </row>
    <row r="842" spans="2:2" ht="15.75" x14ac:dyDescent="0.25">
      <c r="B842" s="4"/>
    </row>
    <row r="843" spans="2:2" ht="15.75" x14ac:dyDescent="0.25">
      <c r="B843" s="4"/>
    </row>
    <row r="844" spans="2:2" ht="15.75" x14ac:dyDescent="0.25">
      <c r="B844" s="4"/>
    </row>
    <row r="845" spans="2:2" ht="15.75" x14ac:dyDescent="0.25">
      <c r="B845" s="4"/>
    </row>
    <row r="846" spans="2:2" ht="15.75" x14ac:dyDescent="0.25">
      <c r="B846" s="4"/>
    </row>
    <row r="847" spans="2:2" ht="15.75" x14ac:dyDescent="0.25">
      <c r="B847" s="4"/>
    </row>
    <row r="848" spans="2:2" ht="15.75" x14ac:dyDescent="0.25">
      <c r="B848" s="4"/>
    </row>
    <row r="849" spans="2:2" ht="15.75" x14ac:dyDescent="0.25">
      <c r="B849" s="4"/>
    </row>
    <row r="850" spans="2:2" ht="15.75" x14ac:dyDescent="0.25">
      <c r="B850" s="4"/>
    </row>
    <row r="851" spans="2:2" ht="15.75" x14ac:dyDescent="0.25">
      <c r="B851" s="4"/>
    </row>
    <row r="852" spans="2:2" ht="15.75" x14ac:dyDescent="0.25">
      <c r="B852" s="4"/>
    </row>
    <row r="853" spans="2:2" ht="15.75" x14ac:dyDescent="0.25">
      <c r="B853" s="4"/>
    </row>
    <row r="854" spans="2:2" ht="15.75" x14ac:dyDescent="0.25">
      <c r="B854" s="4"/>
    </row>
    <row r="855" spans="2:2" ht="15.75" x14ac:dyDescent="0.25">
      <c r="B855" s="4"/>
    </row>
    <row r="856" spans="2:2" ht="15.75" x14ac:dyDescent="0.25">
      <c r="B856" s="4"/>
    </row>
    <row r="857" spans="2:2" ht="15.75" x14ac:dyDescent="0.25">
      <c r="B857" s="4"/>
    </row>
    <row r="858" spans="2:2" ht="15.75" x14ac:dyDescent="0.25">
      <c r="B858" s="4"/>
    </row>
    <row r="859" spans="2:2" ht="15.75" x14ac:dyDescent="0.25">
      <c r="B859" s="4"/>
    </row>
    <row r="860" spans="2:2" ht="15.75" x14ac:dyDescent="0.25">
      <c r="B860" s="4"/>
    </row>
    <row r="861" spans="2:2" ht="15.75" x14ac:dyDescent="0.25">
      <c r="B861" s="4"/>
    </row>
    <row r="862" spans="2:2" ht="15.75" x14ac:dyDescent="0.25">
      <c r="B862" s="4"/>
    </row>
    <row r="863" spans="2:2" ht="15.75" x14ac:dyDescent="0.25">
      <c r="B863" s="4"/>
    </row>
    <row r="864" spans="2:2" ht="15.75" x14ac:dyDescent="0.25">
      <c r="B864" s="4"/>
    </row>
    <row r="865" spans="2:2" ht="15.75" x14ac:dyDescent="0.25">
      <c r="B865" s="4"/>
    </row>
    <row r="866" spans="2:2" ht="15.75" x14ac:dyDescent="0.25">
      <c r="B866" s="4"/>
    </row>
    <row r="867" spans="2:2" ht="15.75" x14ac:dyDescent="0.25">
      <c r="B867" s="4"/>
    </row>
    <row r="868" spans="2:2" ht="15.75" x14ac:dyDescent="0.25">
      <c r="B868" s="4"/>
    </row>
    <row r="869" spans="2:2" ht="15.75" x14ac:dyDescent="0.25">
      <c r="B869" s="4"/>
    </row>
    <row r="870" spans="2:2" ht="15.75" x14ac:dyDescent="0.25">
      <c r="B870" s="4"/>
    </row>
    <row r="871" spans="2:2" ht="15.75" x14ac:dyDescent="0.25">
      <c r="B871" s="4"/>
    </row>
    <row r="872" spans="2:2" ht="15.75" x14ac:dyDescent="0.25">
      <c r="B872" s="4"/>
    </row>
    <row r="873" spans="2:2" ht="15.75" x14ac:dyDescent="0.25">
      <c r="B873" s="4"/>
    </row>
    <row r="874" spans="2:2" ht="15.75" x14ac:dyDescent="0.25">
      <c r="B874" s="4"/>
    </row>
    <row r="875" spans="2:2" ht="15.75" x14ac:dyDescent="0.25">
      <c r="B875" s="4"/>
    </row>
    <row r="876" spans="2:2" ht="15.75" x14ac:dyDescent="0.25">
      <c r="B876" s="4"/>
    </row>
    <row r="877" spans="2:2" ht="15.75" x14ac:dyDescent="0.25">
      <c r="B877" s="4"/>
    </row>
    <row r="878" spans="2:2" ht="15.75" x14ac:dyDescent="0.25">
      <c r="B878" s="4"/>
    </row>
    <row r="879" spans="2:2" ht="15.75" x14ac:dyDescent="0.25">
      <c r="B879" s="4"/>
    </row>
    <row r="880" spans="2:2" ht="15.75" x14ac:dyDescent="0.25">
      <c r="B880" s="4"/>
    </row>
    <row r="881" spans="2:2" ht="15.75" x14ac:dyDescent="0.25">
      <c r="B881" s="4"/>
    </row>
    <row r="882" spans="2:2" ht="15.75" x14ac:dyDescent="0.25">
      <c r="B882" s="4"/>
    </row>
    <row r="883" spans="2:2" ht="15.75" x14ac:dyDescent="0.25">
      <c r="B883" s="4"/>
    </row>
    <row r="884" spans="2:2" ht="15.75" x14ac:dyDescent="0.25">
      <c r="B884" s="4"/>
    </row>
    <row r="885" spans="2:2" ht="15.75" x14ac:dyDescent="0.25">
      <c r="B885" s="4"/>
    </row>
    <row r="886" spans="2:2" ht="15.75" x14ac:dyDescent="0.25">
      <c r="B886" s="4"/>
    </row>
    <row r="887" spans="2:2" ht="15.75" x14ac:dyDescent="0.25">
      <c r="B887" s="4"/>
    </row>
    <row r="888" spans="2:2" ht="15.75" x14ac:dyDescent="0.25">
      <c r="B888" s="4"/>
    </row>
    <row r="889" spans="2:2" ht="15.75" x14ac:dyDescent="0.25">
      <c r="B889" s="4"/>
    </row>
    <row r="890" spans="2:2" ht="15.75" x14ac:dyDescent="0.25">
      <c r="B890" s="4"/>
    </row>
    <row r="891" spans="2:2" ht="15.75" x14ac:dyDescent="0.25">
      <c r="B891" s="4"/>
    </row>
    <row r="892" spans="2:2" ht="15.75" x14ac:dyDescent="0.25">
      <c r="B892" s="4"/>
    </row>
    <row r="893" spans="2:2" ht="15.75" x14ac:dyDescent="0.25">
      <c r="B893" s="4"/>
    </row>
    <row r="894" spans="2:2" ht="15.75" x14ac:dyDescent="0.25">
      <c r="B894" s="4"/>
    </row>
    <row r="895" spans="2:2" ht="15.75" x14ac:dyDescent="0.25">
      <c r="B895" s="4"/>
    </row>
    <row r="896" spans="2:2" ht="15.75" x14ac:dyDescent="0.25">
      <c r="B896" s="4"/>
    </row>
    <row r="897" spans="2:2" ht="15.75" x14ac:dyDescent="0.25">
      <c r="B897" s="4"/>
    </row>
    <row r="898" spans="2:2" ht="15.75" x14ac:dyDescent="0.25">
      <c r="B898" s="4"/>
    </row>
    <row r="899" spans="2:2" ht="15.75" x14ac:dyDescent="0.25">
      <c r="B899" s="4"/>
    </row>
    <row r="900" spans="2:2" ht="15.75" x14ac:dyDescent="0.25">
      <c r="B900" s="4"/>
    </row>
    <row r="901" spans="2:2" ht="15.75" x14ac:dyDescent="0.25">
      <c r="B901" s="4"/>
    </row>
    <row r="902" spans="2:2" ht="15.75" x14ac:dyDescent="0.25">
      <c r="B902" s="4"/>
    </row>
    <row r="903" spans="2:2" ht="15.75" x14ac:dyDescent="0.25">
      <c r="B903" s="4"/>
    </row>
    <row r="904" spans="2:2" ht="15.75" x14ac:dyDescent="0.25">
      <c r="B904" s="4"/>
    </row>
    <row r="905" spans="2:2" ht="15.75" x14ac:dyDescent="0.25">
      <c r="B905" s="4"/>
    </row>
    <row r="906" spans="2:2" ht="15.75" x14ac:dyDescent="0.25">
      <c r="B906" s="4"/>
    </row>
    <row r="907" spans="2:2" ht="15.75" x14ac:dyDescent="0.25">
      <c r="B907" s="4"/>
    </row>
    <row r="908" spans="2:2" ht="15.75" x14ac:dyDescent="0.25">
      <c r="B908" s="4"/>
    </row>
    <row r="909" spans="2:2" ht="15.75" x14ac:dyDescent="0.25">
      <c r="B909" s="4"/>
    </row>
    <row r="910" spans="2:2" ht="15.75" x14ac:dyDescent="0.25">
      <c r="B910" s="4"/>
    </row>
    <row r="911" spans="2:2" ht="15.75" x14ac:dyDescent="0.25">
      <c r="B911" s="4"/>
    </row>
    <row r="912" spans="2:2" ht="15.75" x14ac:dyDescent="0.25">
      <c r="B912" s="4"/>
    </row>
    <row r="913" spans="2:2" ht="15.75" x14ac:dyDescent="0.25">
      <c r="B913" s="4"/>
    </row>
    <row r="914" spans="2:2" ht="15.75" x14ac:dyDescent="0.25">
      <c r="B914" s="4"/>
    </row>
    <row r="915" spans="2:2" ht="15.75" x14ac:dyDescent="0.25">
      <c r="B915" s="4"/>
    </row>
    <row r="916" spans="2:2" ht="15.75" x14ac:dyDescent="0.25">
      <c r="B916" s="4"/>
    </row>
    <row r="917" spans="2:2" ht="15.75" x14ac:dyDescent="0.25">
      <c r="B917" s="4"/>
    </row>
    <row r="918" spans="2:2" ht="15.75" x14ac:dyDescent="0.25">
      <c r="B918" s="4"/>
    </row>
    <row r="919" spans="2:2" ht="15.75" x14ac:dyDescent="0.25">
      <c r="B919" s="4"/>
    </row>
    <row r="920" spans="2:2" ht="15.75" x14ac:dyDescent="0.25">
      <c r="B920" s="4"/>
    </row>
    <row r="921" spans="2:2" ht="15.75" x14ac:dyDescent="0.25">
      <c r="B921" s="4"/>
    </row>
    <row r="922" spans="2:2" ht="15.75" x14ac:dyDescent="0.25">
      <c r="B922" s="4"/>
    </row>
    <row r="923" spans="2:2" ht="15.75" x14ac:dyDescent="0.25">
      <c r="B923" s="4"/>
    </row>
    <row r="924" spans="2:2" ht="15.75" x14ac:dyDescent="0.25">
      <c r="B924" s="4"/>
    </row>
    <row r="925" spans="2:2" ht="15.75" x14ac:dyDescent="0.25">
      <c r="B925" s="4"/>
    </row>
    <row r="926" spans="2:2" ht="15.75" x14ac:dyDescent="0.25">
      <c r="B926" s="4"/>
    </row>
    <row r="927" spans="2:2" ht="15.75" x14ac:dyDescent="0.25">
      <c r="B927" s="4"/>
    </row>
    <row r="928" spans="2:2" ht="15.75" x14ac:dyDescent="0.25">
      <c r="B928" s="4"/>
    </row>
    <row r="929" spans="2:2" ht="15.75" x14ac:dyDescent="0.25">
      <c r="B929" s="4"/>
    </row>
    <row r="930" spans="2:2" ht="15.75" x14ac:dyDescent="0.25">
      <c r="B930" s="4"/>
    </row>
    <row r="931" spans="2:2" ht="15.75" x14ac:dyDescent="0.25">
      <c r="B931" s="4"/>
    </row>
    <row r="932" spans="2:2" ht="15.75" x14ac:dyDescent="0.25">
      <c r="B932" s="4"/>
    </row>
    <row r="933" spans="2:2" ht="15.75" x14ac:dyDescent="0.25">
      <c r="B933" s="4"/>
    </row>
    <row r="934" spans="2:2" ht="15.75" x14ac:dyDescent="0.25">
      <c r="B934" s="4"/>
    </row>
    <row r="935" spans="2:2" ht="15.75" x14ac:dyDescent="0.25">
      <c r="B935" s="4"/>
    </row>
    <row r="936" spans="2:2" ht="15.75" x14ac:dyDescent="0.25">
      <c r="B936" s="4"/>
    </row>
    <row r="937" spans="2:2" ht="15.75" x14ac:dyDescent="0.25">
      <c r="B937" s="4"/>
    </row>
    <row r="938" spans="2:2" ht="15.75" x14ac:dyDescent="0.25">
      <c r="B938" s="4"/>
    </row>
    <row r="939" spans="2:2" ht="15.75" x14ac:dyDescent="0.25">
      <c r="B939" s="4"/>
    </row>
    <row r="940" spans="2:2" ht="15.75" x14ac:dyDescent="0.25">
      <c r="B940" s="4"/>
    </row>
    <row r="941" spans="2:2" ht="15.75" x14ac:dyDescent="0.25">
      <c r="B941" s="4"/>
    </row>
    <row r="942" spans="2:2" ht="15.75" x14ac:dyDescent="0.25">
      <c r="B942" s="4"/>
    </row>
    <row r="943" spans="2:2" ht="15.75" x14ac:dyDescent="0.25">
      <c r="B943" s="4"/>
    </row>
    <row r="944" spans="2:2" ht="15.75" x14ac:dyDescent="0.25">
      <c r="B944" s="4"/>
    </row>
    <row r="945" spans="2:2" ht="15.75" x14ac:dyDescent="0.25">
      <c r="B945" s="4"/>
    </row>
    <row r="946" spans="2:2" ht="15.75" x14ac:dyDescent="0.25">
      <c r="B946" s="4"/>
    </row>
    <row r="947" spans="2:2" ht="15.75" x14ac:dyDescent="0.25">
      <c r="B947" s="4"/>
    </row>
    <row r="948" spans="2:2" ht="15.75" x14ac:dyDescent="0.25">
      <c r="B948" s="4"/>
    </row>
    <row r="949" spans="2:2" ht="15.75" x14ac:dyDescent="0.25">
      <c r="B949" s="4"/>
    </row>
    <row r="950" spans="2:2" ht="15.75" x14ac:dyDescent="0.25">
      <c r="B950" s="4"/>
    </row>
    <row r="951" spans="2:2" ht="15.75" x14ac:dyDescent="0.25">
      <c r="B951" s="4"/>
    </row>
    <row r="952" spans="2:2" ht="15.75" x14ac:dyDescent="0.25">
      <c r="B952" s="4"/>
    </row>
    <row r="953" spans="2:2" ht="15.75" x14ac:dyDescent="0.25">
      <c r="B953" s="4"/>
    </row>
    <row r="954" spans="2:2" ht="15.75" x14ac:dyDescent="0.25">
      <c r="B954" s="4"/>
    </row>
    <row r="955" spans="2:2" ht="15.75" x14ac:dyDescent="0.25">
      <c r="B955" s="4"/>
    </row>
    <row r="956" spans="2:2" ht="15.75" x14ac:dyDescent="0.25">
      <c r="B956" s="4"/>
    </row>
    <row r="957" spans="2:2" ht="15.75" x14ac:dyDescent="0.25">
      <c r="B957" s="4"/>
    </row>
    <row r="958" spans="2:2" ht="15.75" x14ac:dyDescent="0.25">
      <c r="B958" s="4"/>
    </row>
    <row r="959" spans="2:2" ht="15.75" x14ac:dyDescent="0.25">
      <c r="B959" s="4"/>
    </row>
    <row r="960" spans="2:2" ht="15.75" x14ac:dyDescent="0.25">
      <c r="B960" s="4"/>
    </row>
    <row r="961" spans="2:2" ht="15.75" x14ac:dyDescent="0.25">
      <c r="B961" s="4"/>
    </row>
    <row r="962" spans="2:2" ht="15.75" x14ac:dyDescent="0.25">
      <c r="B962" s="4"/>
    </row>
    <row r="963" spans="2:2" ht="15.75" x14ac:dyDescent="0.25">
      <c r="B963" s="4"/>
    </row>
    <row r="964" spans="2:2" ht="15.75" x14ac:dyDescent="0.25">
      <c r="B964" s="4"/>
    </row>
    <row r="965" spans="2:2" ht="15.75" x14ac:dyDescent="0.25">
      <c r="B965" s="4"/>
    </row>
    <row r="966" spans="2:2" ht="15.75" x14ac:dyDescent="0.25">
      <c r="B966" s="4"/>
    </row>
    <row r="967" spans="2:2" ht="15.75" x14ac:dyDescent="0.25">
      <c r="B967" s="4"/>
    </row>
    <row r="968" spans="2:2" ht="15.75" x14ac:dyDescent="0.25">
      <c r="B968" s="4"/>
    </row>
    <row r="969" spans="2:2" ht="15.75" x14ac:dyDescent="0.25">
      <c r="B969" s="4"/>
    </row>
    <row r="970" spans="2:2" ht="15.75" x14ac:dyDescent="0.25">
      <c r="B970" s="4"/>
    </row>
    <row r="971" spans="2:2" ht="15.75" x14ac:dyDescent="0.25">
      <c r="B971" s="4"/>
    </row>
    <row r="972" spans="2:2" ht="15.75" x14ac:dyDescent="0.25">
      <c r="B972" s="4"/>
    </row>
    <row r="973" spans="2:2" ht="15.75" x14ac:dyDescent="0.25">
      <c r="B973" s="4"/>
    </row>
    <row r="974" spans="2:2" ht="15.75" x14ac:dyDescent="0.25">
      <c r="B974" s="4"/>
    </row>
    <row r="975" spans="2:2" ht="15.75" x14ac:dyDescent="0.25">
      <c r="B975" s="4"/>
    </row>
    <row r="976" spans="2:2" ht="15.75" x14ac:dyDescent="0.25">
      <c r="B976" s="4"/>
    </row>
    <row r="977" spans="2:2" ht="15.75" x14ac:dyDescent="0.25">
      <c r="B977" s="4"/>
    </row>
    <row r="978" spans="2:2" ht="15.75" x14ac:dyDescent="0.25">
      <c r="B978" s="4"/>
    </row>
    <row r="979" spans="2:2" ht="15.75" x14ac:dyDescent="0.25">
      <c r="B979" s="4"/>
    </row>
    <row r="980" spans="2:2" ht="15.75" x14ac:dyDescent="0.25">
      <c r="B980" s="4"/>
    </row>
    <row r="981" spans="2:2" ht="15.75" x14ac:dyDescent="0.25">
      <c r="B981" s="4"/>
    </row>
    <row r="982" spans="2:2" ht="15.75" x14ac:dyDescent="0.25">
      <c r="B982" s="4"/>
    </row>
    <row r="983" spans="2:2" ht="15.75" x14ac:dyDescent="0.25">
      <c r="B983" s="4"/>
    </row>
    <row r="984" spans="2:2" ht="15.75" x14ac:dyDescent="0.25">
      <c r="B984" s="4"/>
    </row>
    <row r="985" spans="2:2" ht="15.75" x14ac:dyDescent="0.25">
      <c r="B985" s="4"/>
    </row>
    <row r="986" spans="2:2" ht="15.75" x14ac:dyDescent="0.25">
      <c r="B986" s="4"/>
    </row>
    <row r="987" spans="2:2" ht="15.75" x14ac:dyDescent="0.25">
      <c r="B987" s="4"/>
    </row>
    <row r="988" spans="2:2" ht="15.75" x14ac:dyDescent="0.25">
      <c r="B988" s="4"/>
    </row>
    <row r="989" spans="2:2" ht="15.75" x14ac:dyDescent="0.25">
      <c r="B989" s="4"/>
    </row>
    <row r="990" spans="2:2" ht="15.75" x14ac:dyDescent="0.25">
      <c r="B990" s="4"/>
    </row>
    <row r="991" spans="2:2" ht="15.75" x14ac:dyDescent="0.25">
      <c r="B991" s="4"/>
    </row>
    <row r="992" spans="2:2" ht="15.75" x14ac:dyDescent="0.25">
      <c r="B992" s="4"/>
    </row>
    <row r="993" spans="2:2" ht="15.75" x14ac:dyDescent="0.25">
      <c r="B993" s="4"/>
    </row>
    <row r="994" spans="2:2" ht="15.75" x14ac:dyDescent="0.25">
      <c r="B994" s="4"/>
    </row>
    <row r="995" spans="2:2" ht="15.75" x14ac:dyDescent="0.25">
      <c r="B995" s="4"/>
    </row>
    <row r="996" spans="2:2" ht="15.75" x14ac:dyDescent="0.25">
      <c r="B996" s="4"/>
    </row>
    <row r="997" spans="2:2" ht="15.75" x14ac:dyDescent="0.25">
      <c r="B997" s="4"/>
    </row>
    <row r="998" spans="2:2" ht="15.75" x14ac:dyDescent="0.25">
      <c r="B998" s="4"/>
    </row>
    <row r="999" spans="2:2" ht="15.75" x14ac:dyDescent="0.25">
      <c r="B999" s="4"/>
    </row>
    <row r="1000" spans="2:2" ht="15.75" x14ac:dyDescent="0.25">
      <c r="B1000" s="4"/>
    </row>
    <row r="1001" spans="2:2" ht="15.75" x14ac:dyDescent="0.25">
      <c r="B1001" s="4"/>
    </row>
  </sheetData>
  <mergeCells count="2">
    <mergeCell ref="A2:C2"/>
    <mergeCell ref="A4:A6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workbookViewId="0">
      <selection activeCell="C3" sqref="C3"/>
    </sheetView>
  </sheetViews>
  <sheetFormatPr defaultColWidth="11.25" defaultRowHeight="15" customHeight="1" x14ac:dyDescent="0.25"/>
  <cols>
    <col min="2" max="2" width="21.75" customWidth="1"/>
    <col min="3" max="3" width="58.375" customWidth="1"/>
    <col min="4" max="4" width="66.125" customWidth="1"/>
  </cols>
  <sheetData>
    <row r="1" spans="1:4" ht="50.45" customHeight="1" x14ac:dyDescent="0.25"/>
    <row r="2" spans="1:4" ht="15.75" x14ac:dyDescent="0.25">
      <c r="A2" s="33" t="s">
        <v>0</v>
      </c>
      <c r="B2" s="34"/>
      <c r="C2" s="34"/>
      <c r="D2" s="1"/>
    </row>
    <row r="3" spans="1:4" ht="31.5" x14ac:dyDescent="0.25">
      <c r="A3" s="16" t="s">
        <v>1</v>
      </c>
      <c r="B3" s="17" t="s">
        <v>2</v>
      </c>
      <c r="C3" s="60" t="s">
        <v>4875</v>
      </c>
      <c r="D3" s="21" t="s">
        <v>4547</v>
      </c>
    </row>
    <row r="4" spans="1:4" ht="31.5" x14ac:dyDescent="0.25">
      <c r="A4" s="35" t="s">
        <v>2174</v>
      </c>
      <c r="B4" s="17">
        <v>511100090101</v>
      </c>
      <c r="C4" s="19" t="s">
        <v>2175</v>
      </c>
      <c r="D4" s="19" t="s">
        <v>2176</v>
      </c>
    </row>
    <row r="5" spans="1:4" ht="47.25" x14ac:dyDescent="0.25">
      <c r="A5" s="36"/>
      <c r="B5" s="17">
        <v>511100090102</v>
      </c>
      <c r="C5" s="19" t="s">
        <v>2177</v>
      </c>
      <c r="D5" s="19" t="s">
        <v>2178</v>
      </c>
    </row>
    <row r="6" spans="1:4" ht="63" x14ac:dyDescent="0.25">
      <c r="A6" s="36"/>
      <c r="B6" s="17">
        <v>511991090101</v>
      </c>
      <c r="C6" s="19" t="s">
        <v>2179</v>
      </c>
      <c r="D6" s="19" t="s">
        <v>2180</v>
      </c>
    </row>
    <row r="7" spans="1:4" ht="63" x14ac:dyDescent="0.25">
      <c r="A7" s="36"/>
      <c r="B7" s="17">
        <v>511991090102</v>
      </c>
      <c r="C7" s="19" t="s">
        <v>2181</v>
      </c>
      <c r="D7" s="19" t="s">
        <v>2182</v>
      </c>
    </row>
    <row r="8" spans="1:4" ht="63" x14ac:dyDescent="0.25">
      <c r="A8" s="36"/>
      <c r="B8" s="17">
        <v>511991090103</v>
      </c>
      <c r="C8" s="19" t="s">
        <v>2183</v>
      </c>
      <c r="D8" s="19" t="s">
        <v>2184</v>
      </c>
    </row>
    <row r="9" spans="1:4" ht="63" x14ac:dyDescent="0.25">
      <c r="A9" s="36"/>
      <c r="B9" s="17">
        <v>511991090104</v>
      </c>
      <c r="C9" s="19" t="s">
        <v>2185</v>
      </c>
      <c r="D9" s="19" t="s">
        <v>2186</v>
      </c>
    </row>
    <row r="10" spans="1:4" ht="31.5" x14ac:dyDescent="0.25">
      <c r="A10" s="36"/>
      <c r="B10" s="17">
        <v>511991090105</v>
      </c>
      <c r="C10" s="19" t="s">
        <v>2187</v>
      </c>
      <c r="D10" s="18" t="s">
        <v>5265</v>
      </c>
    </row>
    <row r="11" spans="1:4" ht="31.5" x14ac:dyDescent="0.25">
      <c r="A11" s="36"/>
      <c r="B11" s="17">
        <v>511992020101</v>
      </c>
      <c r="C11" s="19" t="s">
        <v>2188</v>
      </c>
      <c r="D11" s="18" t="s">
        <v>5266</v>
      </c>
    </row>
    <row r="12" spans="1:4" ht="31.5" x14ac:dyDescent="0.25">
      <c r="A12" s="36"/>
      <c r="B12" s="17">
        <v>511992020102</v>
      </c>
      <c r="C12" s="19" t="s">
        <v>2189</v>
      </c>
      <c r="D12" s="18" t="s">
        <v>5267</v>
      </c>
    </row>
    <row r="13" spans="1:4" ht="31.5" x14ac:dyDescent="0.25">
      <c r="A13" s="36"/>
      <c r="B13" s="17">
        <v>511992020103</v>
      </c>
      <c r="C13" s="19" t="s">
        <v>2190</v>
      </c>
      <c r="D13" s="18" t="s">
        <v>5268</v>
      </c>
    </row>
    <row r="14" spans="1:4" ht="31.5" x14ac:dyDescent="0.25">
      <c r="A14" s="36"/>
      <c r="B14" s="17">
        <v>511992020104</v>
      </c>
      <c r="C14" s="19" t="s">
        <v>2191</v>
      </c>
      <c r="D14" s="18" t="s">
        <v>5269</v>
      </c>
    </row>
    <row r="15" spans="1:4" ht="31.5" x14ac:dyDescent="0.25">
      <c r="A15" s="36"/>
      <c r="B15" s="17">
        <v>511992090101</v>
      </c>
      <c r="C15" s="19" t="s">
        <v>2192</v>
      </c>
      <c r="D15" s="18" t="s">
        <v>5270</v>
      </c>
    </row>
    <row r="16" spans="1:4" ht="31.5" x14ac:dyDescent="0.25">
      <c r="A16" s="36"/>
      <c r="B16" s="17">
        <v>511992090102</v>
      </c>
      <c r="C16" s="19" t="s">
        <v>2193</v>
      </c>
      <c r="D16" s="18" t="s">
        <v>5271</v>
      </c>
    </row>
    <row r="17" spans="1:4" ht="31.5" x14ac:dyDescent="0.25">
      <c r="A17" s="36"/>
      <c r="B17" s="17">
        <v>511992090103</v>
      </c>
      <c r="C17" s="19" t="s">
        <v>2194</v>
      </c>
      <c r="D17" s="18" t="s">
        <v>5272</v>
      </c>
    </row>
    <row r="18" spans="1:4" ht="31.5" x14ac:dyDescent="0.25">
      <c r="A18" s="36"/>
      <c r="B18" s="17">
        <v>511992090104</v>
      </c>
      <c r="C18" s="19" t="s">
        <v>2195</v>
      </c>
      <c r="D18" s="18" t="s">
        <v>5273</v>
      </c>
    </row>
    <row r="19" spans="1:4" ht="31.5" x14ac:dyDescent="0.25">
      <c r="A19" s="36"/>
      <c r="B19" s="17">
        <v>511992090105</v>
      </c>
      <c r="C19" s="19" t="s">
        <v>2196</v>
      </c>
      <c r="D19" s="18" t="s">
        <v>5274</v>
      </c>
    </row>
    <row r="20" spans="1:4" ht="31.5" x14ac:dyDescent="0.25">
      <c r="A20" s="36"/>
      <c r="B20" s="17">
        <v>511992090106</v>
      </c>
      <c r="C20" s="19" t="s">
        <v>2197</v>
      </c>
      <c r="D20" s="18" t="s">
        <v>5275</v>
      </c>
    </row>
    <row r="21" spans="1:4" ht="47.25" x14ac:dyDescent="0.25">
      <c r="A21" s="36"/>
      <c r="B21" s="17">
        <v>511999090104</v>
      </c>
      <c r="C21" s="19" t="s">
        <v>2198</v>
      </c>
      <c r="D21" s="18" t="s">
        <v>5276</v>
      </c>
    </row>
    <row r="22" spans="1:4" ht="47.25" x14ac:dyDescent="0.25">
      <c r="A22" s="36"/>
      <c r="B22" s="17">
        <v>511999090105</v>
      </c>
      <c r="C22" s="19" t="s">
        <v>2199</v>
      </c>
      <c r="D22" s="18" t="s">
        <v>5277</v>
      </c>
    </row>
    <row r="23" spans="1:4" ht="47.25" x14ac:dyDescent="0.25">
      <c r="A23" s="36"/>
      <c r="B23" s="17">
        <v>511999090106</v>
      </c>
      <c r="C23" s="19" t="s">
        <v>2200</v>
      </c>
      <c r="D23" s="18" t="s">
        <v>5278</v>
      </c>
    </row>
    <row r="24" spans="1:4" ht="47.25" x14ac:dyDescent="0.25">
      <c r="A24" s="36"/>
      <c r="B24" s="17">
        <v>511999090107</v>
      </c>
      <c r="C24" s="19" t="s">
        <v>2201</v>
      </c>
      <c r="D24" s="18" t="s">
        <v>5279</v>
      </c>
    </row>
    <row r="25" spans="1:4" ht="47.25" x14ac:dyDescent="0.25">
      <c r="A25" s="36"/>
      <c r="B25" s="17">
        <v>511999090108</v>
      </c>
      <c r="C25" s="19" t="s">
        <v>2202</v>
      </c>
      <c r="D25" s="18" t="s">
        <v>5280</v>
      </c>
    </row>
    <row r="26" spans="1:4" ht="15.75" x14ac:dyDescent="0.25">
      <c r="A26" s="36"/>
      <c r="B26" s="17">
        <v>106411000999</v>
      </c>
      <c r="C26" s="19" t="s">
        <v>2203</v>
      </c>
      <c r="D26" s="19" t="s">
        <v>2204</v>
      </c>
    </row>
    <row r="27" spans="1:4" ht="31.5" x14ac:dyDescent="0.25">
      <c r="A27" s="36"/>
      <c r="B27" s="17">
        <v>106419000101</v>
      </c>
      <c r="C27" s="19" t="s">
        <v>2205</v>
      </c>
      <c r="D27" s="18" t="s">
        <v>5282</v>
      </c>
    </row>
    <row r="28" spans="1:4" ht="31.5" x14ac:dyDescent="0.25">
      <c r="A28" s="36"/>
      <c r="B28" s="17">
        <v>106419000102</v>
      </c>
      <c r="C28" s="19" t="s">
        <v>2206</v>
      </c>
      <c r="D28" s="18" t="s">
        <v>5281</v>
      </c>
    </row>
    <row r="29" spans="1:4" ht="15.75" x14ac:dyDescent="0.25">
      <c r="B29" s="4"/>
    </row>
    <row r="30" spans="1:4" ht="15.75" x14ac:dyDescent="0.25">
      <c r="B30" s="4"/>
    </row>
    <row r="31" spans="1:4" ht="15.75" x14ac:dyDescent="0.25">
      <c r="B31" s="4"/>
    </row>
    <row r="32" spans="1:4" ht="15.75" x14ac:dyDescent="0.25">
      <c r="B32" s="4"/>
    </row>
    <row r="33" spans="2:2" ht="15.75" x14ac:dyDescent="0.25">
      <c r="B33" s="4"/>
    </row>
    <row r="34" spans="2:2" ht="15.75" x14ac:dyDescent="0.25">
      <c r="B34" s="4"/>
    </row>
    <row r="35" spans="2:2" ht="15.75" x14ac:dyDescent="0.25">
      <c r="B35" s="4"/>
    </row>
    <row r="36" spans="2:2" ht="15.75" x14ac:dyDescent="0.25">
      <c r="B36" s="4"/>
    </row>
    <row r="37" spans="2:2" ht="15.75" x14ac:dyDescent="0.25">
      <c r="B37" s="4"/>
    </row>
    <row r="38" spans="2:2" ht="15.75" x14ac:dyDescent="0.25">
      <c r="B38" s="4"/>
    </row>
    <row r="39" spans="2:2" ht="15.75" x14ac:dyDescent="0.25">
      <c r="B39" s="4"/>
    </row>
    <row r="40" spans="2:2" ht="15.75" x14ac:dyDescent="0.25">
      <c r="B40" s="4"/>
    </row>
    <row r="41" spans="2:2" ht="15.75" x14ac:dyDescent="0.25">
      <c r="B41" s="4"/>
    </row>
    <row r="42" spans="2:2" ht="15.75" x14ac:dyDescent="0.25">
      <c r="B42" s="4"/>
    </row>
    <row r="43" spans="2:2" ht="15.75" x14ac:dyDescent="0.25">
      <c r="B43" s="4"/>
    </row>
    <row r="44" spans="2:2" ht="15.75" x14ac:dyDescent="0.25">
      <c r="B44" s="4"/>
    </row>
    <row r="45" spans="2:2" ht="15.75" x14ac:dyDescent="0.25">
      <c r="B45" s="4"/>
    </row>
    <row r="46" spans="2:2" ht="15.75" x14ac:dyDescent="0.25">
      <c r="B46" s="4"/>
    </row>
    <row r="47" spans="2:2" ht="15.75" x14ac:dyDescent="0.25">
      <c r="B47" s="4"/>
    </row>
    <row r="48" spans="2:2" ht="15.75" x14ac:dyDescent="0.25">
      <c r="B48" s="4"/>
    </row>
    <row r="49" spans="2:2" ht="15.75" x14ac:dyDescent="0.25">
      <c r="B49" s="4"/>
    </row>
    <row r="50" spans="2:2" ht="15.75" x14ac:dyDescent="0.25">
      <c r="B50" s="4"/>
    </row>
    <row r="51" spans="2:2" ht="15.75" x14ac:dyDescent="0.25">
      <c r="B51" s="4"/>
    </row>
    <row r="52" spans="2:2" ht="15.75" x14ac:dyDescent="0.25">
      <c r="B52" s="4"/>
    </row>
    <row r="53" spans="2:2" ht="15.75" x14ac:dyDescent="0.25">
      <c r="B53" s="4"/>
    </row>
    <row r="54" spans="2:2" ht="15.75" x14ac:dyDescent="0.25">
      <c r="B54" s="4"/>
    </row>
    <row r="55" spans="2:2" ht="15.75" x14ac:dyDescent="0.25">
      <c r="B55" s="4"/>
    </row>
    <row r="56" spans="2:2" ht="15.75" x14ac:dyDescent="0.25">
      <c r="B56" s="4"/>
    </row>
    <row r="57" spans="2:2" ht="15.75" x14ac:dyDescent="0.25">
      <c r="B57" s="4"/>
    </row>
    <row r="58" spans="2:2" ht="15.75" x14ac:dyDescent="0.25">
      <c r="B58" s="4"/>
    </row>
    <row r="59" spans="2:2" ht="15.75" x14ac:dyDescent="0.25">
      <c r="B59" s="4"/>
    </row>
    <row r="60" spans="2:2" ht="15.75" x14ac:dyDescent="0.25">
      <c r="B60" s="4"/>
    </row>
    <row r="61" spans="2:2" ht="15.75" x14ac:dyDescent="0.25">
      <c r="B61" s="4"/>
    </row>
    <row r="62" spans="2:2" ht="15.75" x14ac:dyDescent="0.25">
      <c r="B62" s="4"/>
    </row>
    <row r="63" spans="2:2" ht="15.75" x14ac:dyDescent="0.25">
      <c r="B63" s="4"/>
    </row>
    <row r="64" spans="2:2" ht="15.75" x14ac:dyDescent="0.25">
      <c r="B64" s="4"/>
    </row>
    <row r="65" spans="2:2" ht="15.75" x14ac:dyDescent="0.25">
      <c r="B65" s="4"/>
    </row>
    <row r="66" spans="2:2" ht="15.75" x14ac:dyDescent="0.25">
      <c r="B66" s="4"/>
    </row>
    <row r="67" spans="2:2" ht="15.75" x14ac:dyDescent="0.25">
      <c r="B67" s="4"/>
    </row>
    <row r="68" spans="2:2" ht="15.75" x14ac:dyDescent="0.25">
      <c r="B68" s="4"/>
    </row>
    <row r="69" spans="2:2" ht="15.75" x14ac:dyDescent="0.25">
      <c r="B69" s="4"/>
    </row>
    <row r="70" spans="2:2" ht="15.75" x14ac:dyDescent="0.25">
      <c r="B70" s="4"/>
    </row>
    <row r="71" spans="2:2" ht="15.75" x14ac:dyDescent="0.25">
      <c r="B71" s="4"/>
    </row>
    <row r="72" spans="2:2" ht="15.75" x14ac:dyDescent="0.25">
      <c r="B72" s="4"/>
    </row>
    <row r="73" spans="2:2" ht="15.75" x14ac:dyDescent="0.25">
      <c r="B73" s="4"/>
    </row>
    <row r="74" spans="2:2" ht="15.75" x14ac:dyDescent="0.25">
      <c r="B74" s="4"/>
    </row>
    <row r="75" spans="2:2" ht="15.75" x14ac:dyDescent="0.25">
      <c r="B75" s="4"/>
    </row>
    <row r="76" spans="2:2" ht="15.75" x14ac:dyDescent="0.25">
      <c r="B76" s="4"/>
    </row>
    <row r="77" spans="2:2" ht="15.75" x14ac:dyDescent="0.25">
      <c r="B77" s="4"/>
    </row>
    <row r="78" spans="2:2" ht="15.75" x14ac:dyDescent="0.25">
      <c r="B78" s="4"/>
    </row>
    <row r="79" spans="2:2" ht="15.75" x14ac:dyDescent="0.25">
      <c r="B79" s="4"/>
    </row>
    <row r="80" spans="2:2" ht="15.75" x14ac:dyDescent="0.25">
      <c r="B80" s="4"/>
    </row>
    <row r="81" spans="2:2" ht="15.75" x14ac:dyDescent="0.25">
      <c r="B81" s="4"/>
    </row>
    <row r="82" spans="2:2" ht="15.75" x14ac:dyDescent="0.25">
      <c r="B82" s="4"/>
    </row>
    <row r="83" spans="2:2" ht="15.75" x14ac:dyDescent="0.25">
      <c r="B83" s="4"/>
    </row>
    <row r="84" spans="2:2" ht="15.75" x14ac:dyDescent="0.25">
      <c r="B84" s="4"/>
    </row>
    <row r="85" spans="2:2" ht="15.75" x14ac:dyDescent="0.25">
      <c r="B85" s="4"/>
    </row>
    <row r="86" spans="2:2" ht="15.75" x14ac:dyDescent="0.25">
      <c r="B86" s="4"/>
    </row>
    <row r="87" spans="2:2" ht="15.75" x14ac:dyDescent="0.25">
      <c r="B87" s="4"/>
    </row>
    <row r="88" spans="2:2" ht="15.75" x14ac:dyDescent="0.25">
      <c r="B88" s="4"/>
    </row>
    <row r="89" spans="2:2" ht="15.75" x14ac:dyDescent="0.25">
      <c r="B89" s="4"/>
    </row>
    <row r="90" spans="2:2" ht="15.75" x14ac:dyDescent="0.25">
      <c r="B90" s="4"/>
    </row>
    <row r="91" spans="2:2" ht="15.75" x14ac:dyDescent="0.25">
      <c r="B91" s="4"/>
    </row>
    <row r="92" spans="2:2" ht="15.75" x14ac:dyDescent="0.25">
      <c r="B92" s="4"/>
    </row>
    <row r="93" spans="2:2" ht="15.75" x14ac:dyDescent="0.25">
      <c r="B93" s="4"/>
    </row>
    <row r="94" spans="2:2" ht="15.75" x14ac:dyDescent="0.25">
      <c r="B94" s="4"/>
    </row>
    <row r="95" spans="2:2" ht="15.75" x14ac:dyDescent="0.25">
      <c r="B95" s="4"/>
    </row>
    <row r="96" spans="2:2" ht="15.75" x14ac:dyDescent="0.25">
      <c r="B96" s="4"/>
    </row>
    <row r="97" spans="2:2" ht="15.75" x14ac:dyDescent="0.25">
      <c r="B97" s="4"/>
    </row>
    <row r="98" spans="2:2" ht="15.75" x14ac:dyDescent="0.25">
      <c r="B98" s="4"/>
    </row>
    <row r="99" spans="2:2" ht="15.75" x14ac:dyDescent="0.25">
      <c r="B99" s="4"/>
    </row>
    <row r="100" spans="2:2" ht="15.75" x14ac:dyDescent="0.25">
      <c r="B100" s="4"/>
    </row>
    <row r="101" spans="2:2" ht="15.75" x14ac:dyDescent="0.25">
      <c r="B101" s="4"/>
    </row>
    <row r="102" spans="2:2" ht="15.75" x14ac:dyDescent="0.25">
      <c r="B102" s="4"/>
    </row>
    <row r="103" spans="2:2" ht="15.75" x14ac:dyDescent="0.25">
      <c r="B103" s="4"/>
    </row>
    <row r="104" spans="2:2" ht="15.75" x14ac:dyDescent="0.25">
      <c r="B104" s="4"/>
    </row>
    <row r="105" spans="2:2" ht="15.75" x14ac:dyDescent="0.25">
      <c r="B105" s="4"/>
    </row>
    <row r="106" spans="2:2" ht="15.75" x14ac:dyDescent="0.25">
      <c r="B106" s="4"/>
    </row>
    <row r="107" spans="2:2" ht="15.75" x14ac:dyDescent="0.25">
      <c r="B107" s="4"/>
    </row>
    <row r="108" spans="2:2" ht="15.75" x14ac:dyDescent="0.25">
      <c r="B108" s="4"/>
    </row>
    <row r="109" spans="2:2" ht="15.75" x14ac:dyDescent="0.25">
      <c r="B109" s="4"/>
    </row>
    <row r="110" spans="2:2" ht="15.75" x14ac:dyDescent="0.25">
      <c r="B110" s="4"/>
    </row>
    <row r="111" spans="2:2" ht="15.75" x14ac:dyDescent="0.25">
      <c r="B111" s="4"/>
    </row>
    <row r="112" spans="2:2" ht="15.75" x14ac:dyDescent="0.25">
      <c r="B112" s="4"/>
    </row>
    <row r="113" spans="2:2" ht="15.75" x14ac:dyDescent="0.25">
      <c r="B113" s="4"/>
    </row>
    <row r="114" spans="2:2" ht="15.75" x14ac:dyDescent="0.25">
      <c r="B114" s="4"/>
    </row>
    <row r="115" spans="2:2" ht="15.75" x14ac:dyDescent="0.25">
      <c r="B115" s="4"/>
    </row>
    <row r="116" spans="2:2" ht="15.75" x14ac:dyDescent="0.25">
      <c r="B116" s="4"/>
    </row>
    <row r="117" spans="2:2" ht="15.75" x14ac:dyDescent="0.25">
      <c r="B117" s="4"/>
    </row>
    <row r="118" spans="2:2" ht="15.75" x14ac:dyDescent="0.25">
      <c r="B118" s="4"/>
    </row>
    <row r="119" spans="2:2" ht="15.75" x14ac:dyDescent="0.25">
      <c r="B119" s="4"/>
    </row>
    <row r="120" spans="2:2" ht="15.75" x14ac:dyDescent="0.25">
      <c r="B120" s="4"/>
    </row>
    <row r="121" spans="2:2" ht="15.75" x14ac:dyDescent="0.25">
      <c r="B121" s="4"/>
    </row>
    <row r="122" spans="2:2" ht="15.75" x14ac:dyDescent="0.25">
      <c r="B122" s="4"/>
    </row>
    <row r="123" spans="2:2" ht="15.75" x14ac:dyDescent="0.25">
      <c r="B123" s="4"/>
    </row>
    <row r="124" spans="2:2" ht="15.75" x14ac:dyDescent="0.25">
      <c r="B124" s="4"/>
    </row>
    <row r="125" spans="2:2" ht="15.75" x14ac:dyDescent="0.25">
      <c r="B125" s="4"/>
    </row>
    <row r="126" spans="2:2" ht="15.75" x14ac:dyDescent="0.25">
      <c r="B126" s="4"/>
    </row>
    <row r="127" spans="2:2" ht="15.75" x14ac:dyDescent="0.25">
      <c r="B127" s="4"/>
    </row>
    <row r="128" spans="2:2" ht="15.75" x14ac:dyDescent="0.25">
      <c r="B128" s="4"/>
    </row>
    <row r="129" spans="2:2" ht="15.75" x14ac:dyDescent="0.25">
      <c r="B129" s="4"/>
    </row>
    <row r="130" spans="2:2" ht="15.75" x14ac:dyDescent="0.25">
      <c r="B130" s="4"/>
    </row>
    <row r="131" spans="2:2" ht="15.75" x14ac:dyDescent="0.25">
      <c r="B131" s="4"/>
    </row>
    <row r="132" spans="2:2" ht="15.75" x14ac:dyDescent="0.25">
      <c r="B132" s="4"/>
    </row>
    <row r="133" spans="2:2" ht="15.75" x14ac:dyDescent="0.25">
      <c r="B133" s="4"/>
    </row>
    <row r="134" spans="2:2" ht="15.75" x14ac:dyDescent="0.25">
      <c r="B134" s="4"/>
    </row>
    <row r="135" spans="2:2" ht="15.75" x14ac:dyDescent="0.25">
      <c r="B135" s="4"/>
    </row>
    <row r="136" spans="2:2" ht="15.75" x14ac:dyDescent="0.25">
      <c r="B136" s="4"/>
    </row>
    <row r="137" spans="2:2" ht="15.75" x14ac:dyDescent="0.25">
      <c r="B137" s="4"/>
    </row>
    <row r="138" spans="2:2" ht="15.75" x14ac:dyDescent="0.25">
      <c r="B138" s="4"/>
    </row>
    <row r="139" spans="2:2" ht="15.75" x14ac:dyDescent="0.25">
      <c r="B139" s="4"/>
    </row>
    <row r="140" spans="2:2" ht="15.75" x14ac:dyDescent="0.25">
      <c r="B140" s="4"/>
    </row>
    <row r="141" spans="2:2" ht="15.75" x14ac:dyDescent="0.25">
      <c r="B141" s="4"/>
    </row>
    <row r="142" spans="2:2" ht="15.75" x14ac:dyDescent="0.25">
      <c r="B142" s="4"/>
    </row>
    <row r="143" spans="2:2" ht="15.75" x14ac:dyDescent="0.25">
      <c r="B143" s="4"/>
    </row>
    <row r="144" spans="2:2" ht="15.75" x14ac:dyDescent="0.25">
      <c r="B144" s="4"/>
    </row>
    <row r="145" spans="2:2" ht="15.75" x14ac:dyDescent="0.25">
      <c r="B145" s="4"/>
    </row>
    <row r="146" spans="2:2" ht="15.75" x14ac:dyDescent="0.25">
      <c r="B146" s="4"/>
    </row>
    <row r="147" spans="2:2" ht="15.75" x14ac:dyDescent="0.25">
      <c r="B147" s="4"/>
    </row>
    <row r="148" spans="2:2" ht="15.75" x14ac:dyDescent="0.25">
      <c r="B148" s="4"/>
    </row>
    <row r="149" spans="2:2" ht="15.75" x14ac:dyDescent="0.25">
      <c r="B149" s="4"/>
    </row>
    <row r="150" spans="2:2" ht="15.75" x14ac:dyDescent="0.25">
      <c r="B150" s="4"/>
    </row>
    <row r="151" spans="2:2" ht="15.75" x14ac:dyDescent="0.25">
      <c r="B151" s="4"/>
    </row>
    <row r="152" spans="2:2" ht="15.75" x14ac:dyDescent="0.25">
      <c r="B152" s="4"/>
    </row>
    <row r="153" spans="2:2" ht="15.75" x14ac:dyDescent="0.25">
      <c r="B153" s="4"/>
    </row>
    <row r="154" spans="2:2" ht="15.75" x14ac:dyDescent="0.25">
      <c r="B154" s="4"/>
    </row>
    <row r="155" spans="2:2" ht="15.75" x14ac:dyDescent="0.25">
      <c r="B155" s="4"/>
    </row>
    <row r="156" spans="2:2" ht="15.75" x14ac:dyDescent="0.25">
      <c r="B156" s="4"/>
    </row>
    <row r="157" spans="2:2" ht="15.75" x14ac:dyDescent="0.25">
      <c r="B157" s="4"/>
    </row>
    <row r="158" spans="2:2" ht="15.75" x14ac:dyDescent="0.25">
      <c r="B158" s="4"/>
    </row>
    <row r="159" spans="2:2" ht="15.75" x14ac:dyDescent="0.25">
      <c r="B159" s="4"/>
    </row>
    <row r="160" spans="2:2" ht="15.75" x14ac:dyDescent="0.25">
      <c r="B160" s="4"/>
    </row>
    <row r="161" spans="2:2" ht="15.75" x14ac:dyDescent="0.25">
      <c r="B161" s="4"/>
    </row>
    <row r="162" spans="2:2" ht="15.75" x14ac:dyDescent="0.25">
      <c r="B162" s="4"/>
    </row>
    <row r="163" spans="2:2" ht="15.75" x14ac:dyDescent="0.25">
      <c r="B163" s="4"/>
    </row>
    <row r="164" spans="2:2" ht="15.75" x14ac:dyDescent="0.25">
      <c r="B164" s="4"/>
    </row>
    <row r="165" spans="2:2" ht="15.75" x14ac:dyDescent="0.25">
      <c r="B165" s="4"/>
    </row>
    <row r="166" spans="2:2" ht="15.75" x14ac:dyDescent="0.25">
      <c r="B166" s="4"/>
    </row>
    <row r="167" spans="2:2" ht="15.75" x14ac:dyDescent="0.25">
      <c r="B167" s="4"/>
    </row>
    <row r="168" spans="2:2" ht="15.75" x14ac:dyDescent="0.25">
      <c r="B168" s="4"/>
    </row>
    <row r="169" spans="2:2" ht="15.75" x14ac:dyDescent="0.25">
      <c r="B169" s="4"/>
    </row>
    <row r="170" spans="2:2" ht="15.75" x14ac:dyDescent="0.25">
      <c r="B170" s="4"/>
    </row>
    <row r="171" spans="2:2" ht="15.75" x14ac:dyDescent="0.25">
      <c r="B171" s="4"/>
    </row>
    <row r="172" spans="2:2" ht="15.75" x14ac:dyDescent="0.25">
      <c r="B172" s="4"/>
    </row>
    <row r="173" spans="2:2" ht="15.75" x14ac:dyDescent="0.25">
      <c r="B173" s="4"/>
    </row>
    <row r="174" spans="2:2" ht="15.75" x14ac:dyDescent="0.25">
      <c r="B174" s="4"/>
    </row>
    <row r="175" spans="2:2" ht="15.75" x14ac:dyDescent="0.25">
      <c r="B175" s="4"/>
    </row>
    <row r="176" spans="2:2" ht="15.75" x14ac:dyDescent="0.25">
      <c r="B176" s="4"/>
    </row>
    <row r="177" spans="2:2" ht="15.75" x14ac:dyDescent="0.25">
      <c r="B177" s="4"/>
    </row>
    <row r="178" spans="2:2" ht="15.75" x14ac:dyDescent="0.25">
      <c r="B178" s="4"/>
    </row>
    <row r="179" spans="2:2" ht="15.75" x14ac:dyDescent="0.25">
      <c r="B179" s="4"/>
    </row>
    <row r="180" spans="2:2" ht="15.75" x14ac:dyDescent="0.25">
      <c r="B180" s="4"/>
    </row>
    <row r="181" spans="2:2" ht="15.75" x14ac:dyDescent="0.25">
      <c r="B181" s="4"/>
    </row>
    <row r="182" spans="2:2" ht="15.75" x14ac:dyDescent="0.25">
      <c r="B182" s="4"/>
    </row>
    <row r="183" spans="2:2" ht="15.75" x14ac:dyDescent="0.25">
      <c r="B183" s="4"/>
    </row>
    <row r="184" spans="2:2" ht="15.75" x14ac:dyDescent="0.25">
      <c r="B184" s="4"/>
    </row>
    <row r="185" spans="2:2" ht="15.75" x14ac:dyDescent="0.25">
      <c r="B185" s="4"/>
    </row>
    <row r="186" spans="2:2" ht="15.75" x14ac:dyDescent="0.25">
      <c r="B186" s="4"/>
    </row>
    <row r="187" spans="2:2" ht="15.75" x14ac:dyDescent="0.25">
      <c r="B187" s="4"/>
    </row>
    <row r="188" spans="2:2" ht="15.75" x14ac:dyDescent="0.25">
      <c r="B188" s="4"/>
    </row>
    <row r="189" spans="2:2" ht="15.75" x14ac:dyDescent="0.25">
      <c r="B189" s="4"/>
    </row>
    <row r="190" spans="2:2" ht="15.75" x14ac:dyDescent="0.25">
      <c r="B190" s="4"/>
    </row>
    <row r="191" spans="2:2" ht="15.75" x14ac:dyDescent="0.25">
      <c r="B191" s="4"/>
    </row>
    <row r="192" spans="2:2" ht="15.75" x14ac:dyDescent="0.25">
      <c r="B192" s="4"/>
    </row>
    <row r="193" spans="2:2" ht="15.75" x14ac:dyDescent="0.25">
      <c r="B193" s="4"/>
    </row>
    <row r="194" spans="2:2" ht="15.75" x14ac:dyDescent="0.25">
      <c r="B194" s="4"/>
    </row>
    <row r="195" spans="2:2" ht="15.75" x14ac:dyDescent="0.25">
      <c r="B195" s="4"/>
    </row>
    <row r="196" spans="2:2" ht="15.75" x14ac:dyDescent="0.25">
      <c r="B196" s="4"/>
    </row>
    <row r="197" spans="2:2" ht="15.75" x14ac:dyDescent="0.25">
      <c r="B197" s="4"/>
    </row>
    <row r="198" spans="2:2" ht="15.75" x14ac:dyDescent="0.25">
      <c r="B198" s="4"/>
    </row>
    <row r="199" spans="2:2" ht="15.75" x14ac:dyDescent="0.25">
      <c r="B199" s="4"/>
    </row>
    <row r="200" spans="2:2" ht="15.75" x14ac:dyDescent="0.25">
      <c r="B200" s="4"/>
    </row>
    <row r="201" spans="2:2" ht="15.75" x14ac:dyDescent="0.25">
      <c r="B201" s="4"/>
    </row>
    <row r="202" spans="2:2" ht="15.75" x14ac:dyDescent="0.25">
      <c r="B202" s="4"/>
    </row>
    <row r="203" spans="2:2" ht="15.75" x14ac:dyDescent="0.25">
      <c r="B203" s="4"/>
    </row>
    <row r="204" spans="2:2" ht="15.75" x14ac:dyDescent="0.25">
      <c r="B204" s="4"/>
    </row>
    <row r="205" spans="2:2" ht="15.75" x14ac:dyDescent="0.25">
      <c r="B205" s="4"/>
    </row>
    <row r="206" spans="2:2" ht="15.75" x14ac:dyDescent="0.25">
      <c r="B206" s="4"/>
    </row>
    <row r="207" spans="2:2" ht="15.75" x14ac:dyDescent="0.25">
      <c r="B207" s="4"/>
    </row>
    <row r="208" spans="2:2" ht="15.75" x14ac:dyDescent="0.25">
      <c r="B208" s="4"/>
    </row>
    <row r="209" spans="2:2" ht="15.75" x14ac:dyDescent="0.25">
      <c r="B209" s="4"/>
    </row>
    <row r="210" spans="2:2" ht="15.75" x14ac:dyDescent="0.25">
      <c r="B210" s="4"/>
    </row>
    <row r="211" spans="2:2" ht="15.75" x14ac:dyDescent="0.25">
      <c r="B211" s="4"/>
    </row>
    <row r="212" spans="2:2" ht="15.75" x14ac:dyDescent="0.25">
      <c r="B212" s="4"/>
    </row>
    <row r="213" spans="2:2" ht="15.75" x14ac:dyDescent="0.25">
      <c r="B213" s="4"/>
    </row>
    <row r="214" spans="2:2" ht="15.75" x14ac:dyDescent="0.25">
      <c r="B214" s="4"/>
    </row>
    <row r="215" spans="2:2" ht="15.75" x14ac:dyDescent="0.25">
      <c r="B215" s="4"/>
    </row>
    <row r="216" spans="2:2" ht="15.75" x14ac:dyDescent="0.25">
      <c r="B216" s="4"/>
    </row>
    <row r="217" spans="2:2" ht="15.75" x14ac:dyDescent="0.25">
      <c r="B217" s="4"/>
    </row>
    <row r="218" spans="2:2" ht="15.75" x14ac:dyDescent="0.25">
      <c r="B218" s="4"/>
    </row>
    <row r="219" spans="2:2" ht="15.75" x14ac:dyDescent="0.25">
      <c r="B219" s="4"/>
    </row>
    <row r="220" spans="2:2" ht="15.75" x14ac:dyDescent="0.25">
      <c r="B220" s="4"/>
    </row>
    <row r="221" spans="2:2" ht="15.75" x14ac:dyDescent="0.25">
      <c r="B221" s="4"/>
    </row>
    <row r="222" spans="2:2" ht="15.75" x14ac:dyDescent="0.25">
      <c r="B222" s="4"/>
    </row>
    <row r="223" spans="2:2" ht="15.75" x14ac:dyDescent="0.25">
      <c r="B223" s="4"/>
    </row>
    <row r="224" spans="2:2" ht="15.75" x14ac:dyDescent="0.25">
      <c r="B224" s="4"/>
    </row>
    <row r="225" spans="2:2" ht="15.75" x14ac:dyDescent="0.25">
      <c r="B225" s="4"/>
    </row>
    <row r="226" spans="2:2" ht="15.75" x14ac:dyDescent="0.25">
      <c r="B226" s="4"/>
    </row>
    <row r="227" spans="2:2" ht="15.75" x14ac:dyDescent="0.25">
      <c r="B227" s="4"/>
    </row>
    <row r="228" spans="2:2" ht="15.75" x14ac:dyDescent="0.25">
      <c r="B228" s="4"/>
    </row>
    <row r="229" spans="2:2" ht="15.75" x14ac:dyDescent="0.25">
      <c r="B229" s="4"/>
    </row>
    <row r="230" spans="2:2" ht="15.75" x14ac:dyDescent="0.25">
      <c r="B230" s="4"/>
    </row>
    <row r="231" spans="2:2" ht="15.75" x14ac:dyDescent="0.25">
      <c r="B231" s="4"/>
    </row>
    <row r="232" spans="2:2" ht="15.75" x14ac:dyDescent="0.25">
      <c r="B232" s="4"/>
    </row>
    <row r="233" spans="2:2" ht="15.75" x14ac:dyDescent="0.25">
      <c r="B233" s="4"/>
    </row>
    <row r="234" spans="2:2" ht="15.75" x14ac:dyDescent="0.25">
      <c r="B234" s="4"/>
    </row>
    <row r="235" spans="2:2" ht="15.75" x14ac:dyDescent="0.25">
      <c r="B235" s="4"/>
    </row>
    <row r="236" spans="2:2" ht="15.75" x14ac:dyDescent="0.25">
      <c r="B236" s="4"/>
    </row>
    <row r="237" spans="2:2" ht="15.75" x14ac:dyDescent="0.25">
      <c r="B237" s="4"/>
    </row>
    <row r="238" spans="2:2" ht="15.75" x14ac:dyDescent="0.25">
      <c r="B238" s="4"/>
    </row>
    <row r="239" spans="2:2" ht="15.75" x14ac:dyDescent="0.25">
      <c r="B239" s="4"/>
    </row>
    <row r="240" spans="2:2" ht="15.75" x14ac:dyDescent="0.25">
      <c r="B240" s="4"/>
    </row>
    <row r="241" spans="2:2" ht="15.75" x14ac:dyDescent="0.25">
      <c r="B241" s="4"/>
    </row>
    <row r="242" spans="2:2" ht="15.75" x14ac:dyDescent="0.25">
      <c r="B242" s="4"/>
    </row>
    <row r="243" spans="2:2" ht="15.75" x14ac:dyDescent="0.25">
      <c r="B243" s="4"/>
    </row>
    <row r="244" spans="2:2" ht="15.75" x14ac:dyDescent="0.25">
      <c r="B244" s="4"/>
    </row>
    <row r="245" spans="2:2" ht="15.75" x14ac:dyDescent="0.25">
      <c r="B245" s="4"/>
    </row>
    <row r="246" spans="2:2" ht="15.75" x14ac:dyDescent="0.25">
      <c r="B246" s="4"/>
    </row>
    <row r="247" spans="2:2" ht="15.75" x14ac:dyDescent="0.25">
      <c r="B247" s="4"/>
    </row>
    <row r="248" spans="2:2" ht="15.75" x14ac:dyDescent="0.25">
      <c r="B248" s="4"/>
    </row>
    <row r="249" spans="2:2" ht="15.75" x14ac:dyDescent="0.25">
      <c r="B249" s="4"/>
    </row>
    <row r="250" spans="2:2" ht="15.75" x14ac:dyDescent="0.25">
      <c r="B250" s="4"/>
    </row>
    <row r="251" spans="2:2" ht="15.75" x14ac:dyDescent="0.25">
      <c r="B251" s="4"/>
    </row>
    <row r="252" spans="2:2" ht="15.75" x14ac:dyDescent="0.25">
      <c r="B252" s="4"/>
    </row>
    <row r="253" spans="2:2" ht="15.75" x14ac:dyDescent="0.25">
      <c r="B253" s="4"/>
    </row>
    <row r="254" spans="2:2" ht="15.75" x14ac:dyDescent="0.25">
      <c r="B254" s="4"/>
    </row>
    <row r="255" spans="2:2" ht="15.75" x14ac:dyDescent="0.25">
      <c r="B255" s="4"/>
    </row>
    <row r="256" spans="2:2" ht="15.75" x14ac:dyDescent="0.25">
      <c r="B256" s="4"/>
    </row>
    <row r="257" spans="2:2" ht="15.75" x14ac:dyDescent="0.25">
      <c r="B257" s="4"/>
    </row>
    <row r="258" spans="2:2" ht="15.75" x14ac:dyDescent="0.25">
      <c r="B258" s="4"/>
    </row>
    <row r="259" spans="2:2" ht="15.75" x14ac:dyDescent="0.25">
      <c r="B259" s="4"/>
    </row>
    <row r="260" spans="2:2" ht="15.75" x14ac:dyDescent="0.25">
      <c r="B260" s="4"/>
    </row>
    <row r="261" spans="2:2" ht="15.75" x14ac:dyDescent="0.25">
      <c r="B261" s="4"/>
    </row>
    <row r="262" spans="2:2" ht="15.75" x14ac:dyDescent="0.25">
      <c r="B262" s="4"/>
    </row>
    <row r="263" spans="2:2" ht="15.75" x14ac:dyDescent="0.25">
      <c r="B263" s="4"/>
    </row>
    <row r="264" spans="2:2" ht="15.75" x14ac:dyDescent="0.25">
      <c r="B264" s="4"/>
    </row>
    <row r="265" spans="2:2" ht="15.75" x14ac:dyDescent="0.25">
      <c r="B265" s="4"/>
    </row>
    <row r="266" spans="2:2" ht="15.75" x14ac:dyDescent="0.25">
      <c r="B266" s="4"/>
    </row>
    <row r="267" spans="2:2" ht="15.75" x14ac:dyDescent="0.25">
      <c r="B267" s="4"/>
    </row>
    <row r="268" spans="2:2" ht="15.75" x14ac:dyDescent="0.25">
      <c r="B268" s="4"/>
    </row>
    <row r="269" spans="2:2" ht="15.75" x14ac:dyDescent="0.25">
      <c r="B269" s="4"/>
    </row>
    <row r="270" spans="2:2" ht="15.75" x14ac:dyDescent="0.25">
      <c r="B270" s="4"/>
    </row>
    <row r="271" spans="2:2" ht="15.75" x14ac:dyDescent="0.25">
      <c r="B271" s="4"/>
    </row>
    <row r="272" spans="2:2" ht="15.75" x14ac:dyDescent="0.25">
      <c r="B272" s="4"/>
    </row>
    <row r="273" spans="2:2" ht="15.75" x14ac:dyDescent="0.25">
      <c r="B273" s="4"/>
    </row>
    <row r="274" spans="2:2" ht="15.75" x14ac:dyDescent="0.25">
      <c r="B274" s="4"/>
    </row>
    <row r="275" spans="2:2" ht="15.75" x14ac:dyDescent="0.25">
      <c r="B275" s="4"/>
    </row>
    <row r="276" spans="2:2" ht="15.75" x14ac:dyDescent="0.25">
      <c r="B276" s="4"/>
    </row>
    <row r="277" spans="2:2" ht="15.75" x14ac:dyDescent="0.25">
      <c r="B277" s="4"/>
    </row>
    <row r="278" spans="2:2" ht="15.75" x14ac:dyDescent="0.25">
      <c r="B278" s="4"/>
    </row>
    <row r="279" spans="2:2" ht="15.75" x14ac:dyDescent="0.25">
      <c r="B279" s="4"/>
    </row>
    <row r="280" spans="2:2" ht="15.75" x14ac:dyDescent="0.25">
      <c r="B280" s="4"/>
    </row>
    <row r="281" spans="2:2" ht="15.75" x14ac:dyDescent="0.25">
      <c r="B281" s="4"/>
    </row>
    <row r="282" spans="2:2" ht="15.75" x14ac:dyDescent="0.25">
      <c r="B282" s="4"/>
    </row>
    <row r="283" spans="2:2" ht="15.75" x14ac:dyDescent="0.25">
      <c r="B283" s="4"/>
    </row>
    <row r="284" spans="2:2" ht="15.75" x14ac:dyDescent="0.25">
      <c r="B284" s="4"/>
    </row>
    <row r="285" spans="2:2" ht="15.75" x14ac:dyDescent="0.25">
      <c r="B285" s="4"/>
    </row>
    <row r="286" spans="2:2" ht="15.75" x14ac:dyDescent="0.25">
      <c r="B286" s="4"/>
    </row>
    <row r="287" spans="2:2" ht="15.75" x14ac:dyDescent="0.25">
      <c r="B287" s="4"/>
    </row>
    <row r="288" spans="2:2" ht="15.75" x14ac:dyDescent="0.25">
      <c r="B288" s="4"/>
    </row>
    <row r="289" spans="2:2" ht="15.75" x14ac:dyDescent="0.25">
      <c r="B289" s="4"/>
    </row>
    <row r="290" spans="2:2" ht="15.75" x14ac:dyDescent="0.25">
      <c r="B290" s="4"/>
    </row>
    <row r="291" spans="2:2" ht="15.75" x14ac:dyDescent="0.25">
      <c r="B291" s="4"/>
    </row>
    <row r="292" spans="2:2" ht="15.75" x14ac:dyDescent="0.25">
      <c r="B292" s="4"/>
    </row>
    <row r="293" spans="2:2" ht="15.75" x14ac:dyDescent="0.25">
      <c r="B293" s="4"/>
    </row>
    <row r="294" spans="2:2" ht="15.75" x14ac:dyDescent="0.25">
      <c r="B294" s="4"/>
    </row>
    <row r="295" spans="2:2" ht="15.75" x14ac:dyDescent="0.25">
      <c r="B295" s="4"/>
    </row>
    <row r="296" spans="2:2" ht="15.75" x14ac:dyDescent="0.25">
      <c r="B296" s="4"/>
    </row>
    <row r="297" spans="2:2" ht="15.75" x14ac:dyDescent="0.25">
      <c r="B297" s="4"/>
    </row>
    <row r="298" spans="2:2" ht="15.75" x14ac:dyDescent="0.25">
      <c r="B298" s="4"/>
    </row>
    <row r="299" spans="2:2" ht="15.75" x14ac:dyDescent="0.25">
      <c r="B299" s="4"/>
    </row>
    <row r="300" spans="2:2" ht="15.75" x14ac:dyDescent="0.25">
      <c r="B300" s="4"/>
    </row>
    <row r="301" spans="2:2" ht="15.75" x14ac:dyDescent="0.25">
      <c r="B301" s="4"/>
    </row>
    <row r="302" spans="2:2" ht="15.75" x14ac:dyDescent="0.25">
      <c r="B302" s="4"/>
    </row>
    <row r="303" spans="2:2" ht="15.75" x14ac:dyDescent="0.25">
      <c r="B303" s="4"/>
    </row>
    <row r="304" spans="2:2" ht="15.75" x14ac:dyDescent="0.25">
      <c r="B304" s="4"/>
    </row>
    <row r="305" spans="2:2" ht="15.75" x14ac:dyDescent="0.25">
      <c r="B305" s="4"/>
    </row>
    <row r="306" spans="2:2" ht="15.75" x14ac:dyDescent="0.25">
      <c r="B306" s="4"/>
    </row>
    <row r="307" spans="2:2" ht="15.75" x14ac:dyDescent="0.25">
      <c r="B307" s="4"/>
    </row>
    <row r="308" spans="2:2" ht="15.75" x14ac:dyDescent="0.25">
      <c r="B308" s="4"/>
    </row>
    <row r="309" spans="2:2" ht="15.75" x14ac:dyDescent="0.25">
      <c r="B309" s="4"/>
    </row>
    <row r="310" spans="2:2" ht="15.75" x14ac:dyDescent="0.25">
      <c r="B310" s="4"/>
    </row>
    <row r="311" spans="2:2" ht="15.75" x14ac:dyDescent="0.25">
      <c r="B311" s="4"/>
    </row>
    <row r="312" spans="2:2" ht="15.75" x14ac:dyDescent="0.25">
      <c r="B312" s="4"/>
    </row>
    <row r="313" spans="2:2" ht="15.75" x14ac:dyDescent="0.25">
      <c r="B313" s="4"/>
    </row>
    <row r="314" spans="2:2" ht="15.75" x14ac:dyDescent="0.25">
      <c r="B314" s="4"/>
    </row>
    <row r="315" spans="2:2" ht="15.75" x14ac:dyDescent="0.25">
      <c r="B315" s="4"/>
    </row>
    <row r="316" spans="2:2" ht="15.75" x14ac:dyDescent="0.25">
      <c r="B316" s="4"/>
    </row>
    <row r="317" spans="2:2" ht="15.75" x14ac:dyDescent="0.25">
      <c r="B317" s="4"/>
    </row>
    <row r="318" spans="2:2" ht="15.75" x14ac:dyDescent="0.25">
      <c r="B318" s="4"/>
    </row>
    <row r="319" spans="2:2" ht="15.75" x14ac:dyDescent="0.25">
      <c r="B319" s="4"/>
    </row>
    <row r="320" spans="2:2" ht="15.75" x14ac:dyDescent="0.25">
      <c r="B320" s="4"/>
    </row>
    <row r="321" spans="2:2" ht="15.75" x14ac:dyDescent="0.25">
      <c r="B321" s="4"/>
    </row>
    <row r="322" spans="2:2" ht="15.75" x14ac:dyDescent="0.25">
      <c r="B322" s="4"/>
    </row>
    <row r="323" spans="2:2" ht="15.75" x14ac:dyDescent="0.25">
      <c r="B323" s="4"/>
    </row>
    <row r="324" spans="2:2" ht="15.75" x14ac:dyDescent="0.25">
      <c r="B324" s="4"/>
    </row>
    <row r="325" spans="2:2" ht="15.75" x14ac:dyDescent="0.25">
      <c r="B325" s="4"/>
    </row>
    <row r="326" spans="2:2" ht="15.75" x14ac:dyDescent="0.25">
      <c r="B326" s="4"/>
    </row>
    <row r="327" spans="2:2" ht="15.75" x14ac:dyDescent="0.25">
      <c r="B327" s="4"/>
    </row>
    <row r="328" spans="2:2" ht="15.75" x14ac:dyDescent="0.25">
      <c r="B328" s="4"/>
    </row>
    <row r="329" spans="2:2" ht="15.75" x14ac:dyDescent="0.25">
      <c r="B329" s="4"/>
    </row>
    <row r="330" spans="2:2" ht="15.75" x14ac:dyDescent="0.25">
      <c r="B330" s="4"/>
    </row>
    <row r="331" spans="2:2" ht="15.75" x14ac:dyDescent="0.25">
      <c r="B331" s="4"/>
    </row>
    <row r="332" spans="2:2" ht="15.75" x14ac:dyDescent="0.25">
      <c r="B332" s="4"/>
    </row>
    <row r="333" spans="2:2" ht="15.75" x14ac:dyDescent="0.25">
      <c r="B333" s="4"/>
    </row>
    <row r="334" spans="2:2" ht="15.75" x14ac:dyDescent="0.25">
      <c r="B334" s="4"/>
    </row>
    <row r="335" spans="2:2" ht="15.75" x14ac:dyDescent="0.25">
      <c r="B335" s="4"/>
    </row>
    <row r="336" spans="2:2" ht="15.75" x14ac:dyDescent="0.25">
      <c r="B336" s="4"/>
    </row>
    <row r="337" spans="2:2" ht="15.75" x14ac:dyDescent="0.25">
      <c r="B337" s="4"/>
    </row>
    <row r="338" spans="2:2" ht="15.75" x14ac:dyDescent="0.25">
      <c r="B338" s="4"/>
    </row>
    <row r="339" spans="2:2" ht="15.75" x14ac:dyDescent="0.25">
      <c r="B339" s="4"/>
    </row>
    <row r="340" spans="2:2" ht="15.75" x14ac:dyDescent="0.25">
      <c r="B340" s="4"/>
    </row>
    <row r="341" spans="2:2" ht="15.75" x14ac:dyDescent="0.25">
      <c r="B341" s="4"/>
    </row>
    <row r="342" spans="2:2" ht="15.75" x14ac:dyDescent="0.25">
      <c r="B342" s="4"/>
    </row>
    <row r="343" spans="2:2" ht="15.75" x14ac:dyDescent="0.25">
      <c r="B343" s="4"/>
    </row>
    <row r="344" spans="2:2" ht="15.75" x14ac:dyDescent="0.25">
      <c r="B344" s="4"/>
    </row>
    <row r="345" spans="2:2" ht="15.75" x14ac:dyDescent="0.25">
      <c r="B345" s="4"/>
    </row>
    <row r="346" spans="2:2" ht="15.75" x14ac:dyDescent="0.25">
      <c r="B346" s="4"/>
    </row>
    <row r="347" spans="2:2" ht="15.75" x14ac:dyDescent="0.25">
      <c r="B347" s="4"/>
    </row>
    <row r="348" spans="2:2" ht="15.75" x14ac:dyDescent="0.25">
      <c r="B348" s="4"/>
    </row>
    <row r="349" spans="2:2" ht="15.75" x14ac:dyDescent="0.25">
      <c r="B349" s="4"/>
    </row>
    <row r="350" spans="2:2" ht="15.75" x14ac:dyDescent="0.25">
      <c r="B350" s="4"/>
    </row>
    <row r="351" spans="2:2" ht="15.75" x14ac:dyDescent="0.25">
      <c r="B351" s="4"/>
    </row>
    <row r="352" spans="2:2" ht="15.75" x14ac:dyDescent="0.25">
      <c r="B352" s="4"/>
    </row>
    <row r="353" spans="2:2" ht="15.75" x14ac:dyDescent="0.25">
      <c r="B353" s="4"/>
    </row>
    <row r="354" spans="2:2" ht="15.75" x14ac:dyDescent="0.25">
      <c r="B354" s="4"/>
    </row>
    <row r="355" spans="2:2" ht="15.75" x14ac:dyDescent="0.25">
      <c r="B355" s="4"/>
    </row>
    <row r="356" spans="2:2" ht="15.75" x14ac:dyDescent="0.25">
      <c r="B356" s="4"/>
    </row>
    <row r="357" spans="2:2" ht="15.75" x14ac:dyDescent="0.25">
      <c r="B357" s="4"/>
    </row>
    <row r="358" spans="2:2" ht="15.75" x14ac:dyDescent="0.25">
      <c r="B358" s="4"/>
    </row>
    <row r="359" spans="2:2" ht="15.75" x14ac:dyDescent="0.25">
      <c r="B359" s="4"/>
    </row>
    <row r="360" spans="2:2" ht="15.75" x14ac:dyDescent="0.25">
      <c r="B360" s="4"/>
    </row>
    <row r="361" spans="2:2" ht="15.75" x14ac:dyDescent="0.25">
      <c r="B361" s="4"/>
    </row>
    <row r="362" spans="2:2" ht="15.75" x14ac:dyDescent="0.25">
      <c r="B362" s="4"/>
    </row>
    <row r="363" spans="2:2" ht="15.75" x14ac:dyDescent="0.25">
      <c r="B363" s="4"/>
    </row>
    <row r="364" spans="2:2" ht="15.75" x14ac:dyDescent="0.25">
      <c r="B364" s="4"/>
    </row>
    <row r="365" spans="2:2" ht="15.75" x14ac:dyDescent="0.25">
      <c r="B365" s="4"/>
    </row>
    <row r="366" spans="2:2" ht="15.75" x14ac:dyDescent="0.25">
      <c r="B366" s="4"/>
    </row>
    <row r="367" spans="2:2" ht="15.75" x14ac:dyDescent="0.25">
      <c r="B367" s="4"/>
    </row>
    <row r="368" spans="2:2" ht="15.75" x14ac:dyDescent="0.25">
      <c r="B368" s="4"/>
    </row>
    <row r="369" spans="2:2" ht="15.75" x14ac:dyDescent="0.25">
      <c r="B369" s="4"/>
    </row>
    <row r="370" spans="2:2" ht="15.75" x14ac:dyDescent="0.25">
      <c r="B370" s="4"/>
    </row>
    <row r="371" spans="2:2" ht="15.75" x14ac:dyDescent="0.25">
      <c r="B371" s="4"/>
    </row>
    <row r="372" spans="2:2" ht="15.75" x14ac:dyDescent="0.25">
      <c r="B372" s="4"/>
    </row>
    <row r="373" spans="2:2" ht="15.75" x14ac:dyDescent="0.25">
      <c r="B373" s="4"/>
    </row>
    <row r="374" spans="2:2" ht="15.75" x14ac:dyDescent="0.25">
      <c r="B374" s="4"/>
    </row>
    <row r="375" spans="2:2" ht="15.75" x14ac:dyDescent="0.25">
      <c r="B375" s="4"/>
    </row>
    <row r="376" spans="2:2" ht="15.75" x14ac:dyDescent="0.25">
      <c r="B376" s="4"/>
    </row>
    <row r="377" spans="2:2" ht="15.75" x14ac:dyDescent="0.25">
      <c r="B377" s="4"/>
    </row>
    <row r="378" spans="2:2" ht="15.75" x14ac:dyDescent="0.25">
      <c r="B378" s="4"/>
    </row>
    <row r="379" spans="2:2" ht="15.75" x14ac:dyDescent="0.25">
      <c r="B379" s="4"/>
    </row>
    <row r="380" spans="2:2" ht="15.75" x14ac:dyDescent="0.25">
      <c r="B380" s="4"/>
    </row>
    <row r="381" spans="2:2" ht="15.75" x14ac:dyDescent="0.25">
      <c r="B381" s="4"/>
    </row>
    <row r="382" spans="2:2" ht="15.75" x14ac:dyDescent="0.25">
      <c r="B382" s="4"/>
    </row>
    <row r="383" spans="2:2" ht="15.75" x14ac:dyDescent="0.25">
      <c r="B383" s="4"/>
    </row>
    <row r="384" spans="2:2" ht="15.75" x14ac:dyDescent="0.25">
      <c r="B384" s="4"/>
    </row>
    <row r="385" spans="2:2" ht="15.75" x14ac:dyDescent="0.25">
      <c r="B385" s="4"/>
    </row>
    <row r="386" spans="2:2" ht="15.75" x14ac:dyDescent="0.25">
      <c r="B386" s="4"/>
    </row>
    <row r="387" spans="2:2" ht="15.75" x14ac:dyDescent="0.25">
      <c r="B387" s="4"/>
    </row>
    <row r="388" spans="2:2" ht="15.75" x14ac:dyDescent="0.25">
      <c r="B388" s="4"/>
    </row>
    <row r="389" spans="2:2" ht="15.75" x14ac:dyDescent="0.25">
      <c r="B389" s="4"/>
    </row>
    <row r="390" spans="2:2" ht="15.75" x14ac:dyDescent="0.25">
      <c r="B390" s="4"/>
    </row>
    <row r="391" spans="2:2" ht="15.75" x14ac:dyDescent="0.25">
      <c r="B391" s="4"/>
    </row>
    <row r="392" spans="2:2" ht="15.75" x14ac:dyDescent="0.25">
      <c r="B392" s="4"/>
    </row>
    <row r="393" spans="2:2" ht="15.75" x14ac:dyDescent="0.25">
      <c r="B393" s="4"/>
    </row>
    <row r="394" spans="2:2" ht="15.75" x14ac:dyDescent="0.25">
      <c r="B394" s="4"/>
    </row>
    <row r="395" spans="2:2" ht="15.75" x14ac:dyDescent="0.25">
      <c r="B395" s="4"/>
    </row>
    <row r="396" spans="2:2" ht="15.75" x14ac:dyDescent="0.25">
      <c r="B396" s="4"/>
    </row>
    <row r="397" spans="2:2" ht="15.75" x14ac:dyDescent="0.25">
      <c r="B397" s="4"/>
    </row>
    <row r="398" spans="2:2" ht="15.75" x14ac:dyDescent="0.25">
      <c r="B398" s="4"/>
    </row>
    <row r="399" spans="2:2" ht="15.75" x14ac:dyDescent="0.25">
      <c r="B399" s="4"/>
    </row>
    <row r="400" spans="2:2" ht="15.75" x14ac:dyDescent="0.25">
      <c r="B400" s="4"/>
    </row>
    <row r="401" spans="2:2" ht="15.75" x14ac:dyDescent="0.25">
      <c r="B401" s="4"/>
    </row>
    <row r="402" spans="2:2" ht="15.75" x14ac:dyDescent="0.25">
      <c r="B402" s="4"/>
    </row>
    <row r="403" spans="2:2" ht="15.75" x14ac:dyDescent="0.25">
      <c r="B403" s="4"/>
    </row>
    <row r="404" spans="2:2" ht="15.75" x14ac:dyDescent="0.25">
      <c r="B404" s="4"/>
    </row>
    <row r="405" spans="2:2" ht="15.75" x14ac:dyDescent="0.25">
      <c r="B405" s="4"/>
    </row>
    <row r="406" spans="2:2" ht="15.75" x14ac:dyDescent="0.25">
      <c r="B406" s="4"/>
    </row>
    <row r="407" spans="2:2" ht="15.75" x14ac:dyDescent="0.25">
      <c r="B407" s="4"/>
    </row>
    <row r="408" spans="2:2" ht="15.75" x14ac:dyDescent="0.25">
      <c r="B408" s="4"/>
    </row>
    <row r="409" spans="2:2" ht="15.75" x14ac:dyDescent="0.25">
      <c r="B409" s="4"/>
    </row>
    <row r="410" spans="2:2" ht="15.75" x14ac:dyDescent="0.25">
      <c r="B410" s="4"/>
    </row>
    <row r="411" spans="2:2" ht="15.75" x14ac:dyDescent="0.25">
      <c r="B411" s="4"/>
    </row>
    <row r="412" spans="2:2" ht="15.75" x14ac:dyDescent="0.25">
      <c r="B412" s="4"/>
    </row>
    <row r="413" spans="2:2" ht="15.75" x14ac:dyDescent="0.25">
      <c r="B413" s="4"/>
    </row>
    <row r="414" spans="2:2" ht="15.75" x14ac:dyDescent="0.25">
      <c r="B414" s="4"/>
    </row>
    <row r="415" spans="2:2" ht="15.75" x14ac:dyDescent="0.25">
      <c r="B415" s="4"/>
    </row>
    <row r="416" spans="2:2" ht="15.75" x14ac:dyDescent="0.25">
      <c r="B416" s="4"/>
    </row>
    <row r="417" spans="2:2" ht="15.75" x14ac:dyDescent="0.25">
      <c r="B417" s="4"/>
    </row>
    <row r="418" spans="2:2" ht="15.75" x14ac:dyDescent="0.25">
      <c r="B418" s="4"/>
    </row>
    <row r="419" spans="2:2" ht="15.75" x14ac:dyDescent="0.25">
      <c r="B419" s="4"/>
    </row>
    <row r="420" spans="2:2" ht="15.75" x14ac:dyDescent="0.25">
      <c r="B420" s="4"/>
    </row>
    <row r="421" spans="2:2" ht="15.75" x14ac:dyDescent="0.25">
      <c r="B421" s="4"/>
    </row>
    <row r="422" spans="2:2" ht="15.75" x14ac:dyDescent="0.25">
      <c r="B422" s="4"/>
    </row>
    <row r="423" spans="2:2" ht="15.75" x14ac:dyDescent="0.25">
      <c r="B423" s="4"/>
    </row>
    <row r="424" spans="2:2" ht="15.75" x14ac:dyDescent="0.25">
      <c r="B424" s="4"/>
    </row>
    <row r="425" spans="2:2" ht="15.75" x14ac:dyDescent="0.25">
      <c r="B425" s="4"/>
    </row>
    <row r="426" spans="2:2" ht="15.75" x14ac:dyDescent="0.25">
      <c r="B426" s="4"/>
    </row>
    <row r="427" spans="2:2" ht="15.75" x14ac:dyDescent="0.25">
      <c r="B427" s="4"/>
    </row>
    <row r="428" spans="2:2" ht="15.75" x14ac:dyDescent="0.25">
      <c r="B428" s="4"/>
    </row>
    <row r="429" spans="2:2" ht="15.75" x14ac:dyDescent="0.25">
      <c r="B429" s="4"/>
    </row>
    <row r="430" spans="2:2" ht="15.75" x14ac:dyDescent="0.25">
      <c r="B430" s="4"/>
    </row>
    <row r="431" spans="2:2" ht="15.75" x14ac:dyDescent="0.25">
      <c r="B431" s="4"/>
    </row>
    <row r="432" spans="2:2" ht="15.75" x14ac:dyDescent="0.25">
      <c r="B432" s="4"/>
    </row>
    <row r="433" spans="2:2" ht="15.75" x14ac:dyDescent="0.25">
      <c r="B433" s="4"/>
    </row>
    <row r="434" spans="2:2" ht="15.75" x14ac:dyDescent="0.25">
      <c r="B434" s="4"/>
    </row>
    <row r="435" spans="2:2" ht="15.75" x14ac:dyDescent="0.25">
      <c r="B435" s="4"/>
    </row>
    <row r="436" spans="2:2" ht="15.75" x14ac:dyDescent="0.25">
      <c r="B436" s="4"/>
    </row>
    <row r="437" spans="2:2" ht="15.75" x14ac:dyDescent="0.25">
      <c r="B437" s="4"/>
    </row>
    <row r="438" spans="2:2" ht="15.75" x14ac:dyDescent="0.25">
      <c r="B438" s="4"/>
    </row>
    <row r="439" spans="2:2" ht="15.75" x14ac:dyDescent="0.25">
      <c r="B439" s="4"/>
    </row>
    <row r="440" spans="2:2" ht="15.75" x14ac:dyDescent="0.25">
      <c r="B440" s="4"/>
    </row>
    <row r="441" spans="2:2" ht="15.75" x14ac:dyDescent="0.25">
      <c r="B441" s="4"/>
    </row>
    <row r="442" spans="2:2" ht="15.75" x14ac:dyDescent="0.25">
      <c r="B442" s="4"/>
    </row>
    <row r="443" spans="2:2" ht="15.75" x14ac:dyDescent="0.25">
      <c r="B443" s="4"/>
    </row>
    <row r="444" spans="2:2" ht="15.75" x14ac:dyDescent="0.25">
      <c r="B444" s="4"/>
    </row>
    <row r="445" spans="2:2" ht="15.75" x14ac:dyDescent="0.25">
      <c r="B445" s="4"/>
    </row>
    <row r="446" spans="2:2" ht="15.75" x14ac:dyDescent="0.25">
      <c r="B446" s="4"/>
    </row>
    <row r="447" spans="2:2" ht="15.75" x14ac:dyDescent="0.25">
      <c r="B447" s="4"/>
    </row>
    <row r="448" spans="2:2" ht="15.75" x14ac:dyDescent="0.25">
      <c r="B448" s="4"/>
    </row>
    <row r="449" spans="2:2" ht="15.75" x14ac:dyDescent="0.25">
      <c r="B449" s="4"/>
    </row>
    <row r="450" spans="2:2" ht="15.75" x14ac:dyDescent="0.25">
      <c r="B450" s="4"/>
    </row>
    <row r="451" spans="2:2" ht="15.75" x14ac:dyDescent="0.25">
      <c r="B451" s="4"/>
    </row>
    <row r="452" spans="2:2" ht="15.75" x14ac:dyDescent="0.25">
      <c r="B452" s="4"/>
    </row>
    <row r="453" spans="2:2" ht="15.75" x14ac:dyDescent="0.25">
      <c r="B453" s="4"/>
    </row>
    <row r="454" spans="2:2" ht="15.75" x14ac:dyDescent="0.25">
      <c r="B454" s="4"/>
    </row>
    <row r="455" spans="2:2" ht="15.75" x14ac:dyDescent="0.25">
      <c r="B455" s="4"/>
    </row>
    <row r="456" spans="2:2" ht="15.75" x14ac:dyDescent="0.25">
      <c r="B456" s="4"/>
    </row>
    <row r="457" spans="2:2" ht="15.75" x14ac:dyDescent="0.25">
      <c r="B457" s="4"/>
    </row>
    <row r="458" spans="2:2" ht="15.75" x14ac:dyDescent="0.25">
      <c r="B458" s="4"/>
    </row>
    <row r="459" spans="2:2" ht="15.75" x14ac:dyDescent="0.25">
      <c r="B459" s="4"/>
    </row>
    <row r="460" spans="2:2" ht="15.75" x14ac:dyDescent="0.25">
      <c r="B460" s="4"/>
    </row>
    <row r="461" spans="2:2" ht="15.75" x14ac:dyDescent="0.25">
      <c r="B461" s="4"/>
    </row>
    <row r="462" spans="2:2" ht="15.75" x14ac:dyDescent="0.25">
      <c r="B462" s="4"/>
    </row>
    <row r="463" spans="2:2" ht="15.75" x14ac:dyDescent="0.25">
      <c r="B463" s="4"/>
    </row>
    <row r="464" spans="2:2" ht="15.75" x14ac:dyDescent="0.25">
      <c r="B464" s="4"/>
    </row>
    <row r="465" spans="2:2" ht="15.75" x14ac:dyDescent="0.25">
      <c r="B465" s="4"/>
    </row>
    <row r="466" spans="2:2" ht="15.75" x14ac:dyDescent="0.25">
      <c r="B466" s="4"/>
    </row>
    <row r="467" spans="2:2" ht="15.75" x14ac:dyDescent="0.25">
      <c r="B467" s="4"/>
    </row>
    <row r="468" spans="2:2" ht="15.75" x14ac:dyDescent="0.25">
      <c r="B468" s="4"/>
    </row>
    <row r="469" spans="2:2" ht="15.75" x14ac:dyDescent="0.25">
      <c r="B469" s="4"/>
    </row>
    <row r="470" spans="2:2" ht="15.75" x14ac:dyDescent="0.25">
      <c r="B470" s="4"/>
    </row>
    <row r="471" spans="2:2" ht="15.75" x14ac:dyDescent="0.25">
      <c r="B471" s="4"/>
    </row>
    <row r="472" spans="2:2" ht="15.75" x14ac:dyDescent="0.25">
      <c r="B472" s="4"/>
    </row>
    <row r="473" spans="2:2" ht="15.75" x14ac:dyDescent="0.25">
      <c r="B473" s="4"/>
    </row>
    <row r="474" spans="2:2" ht="15.75" x14ac:dyDescent="0.25">
      <c r="B474" s="4"/>
    </row>
    <row r="475" spans="2:2" ht="15.75" x14ac:dyDescent="0.25">
      <c r="B475" s="4"/>
    </row>
    <row r="476" spans="2:2" ht="15.75" x14ac:dyDescent="0.25">
      <c r="B476" s="4"/>
    </row>
    <row r="477" spans="2:2" ht="15.75" x14ac:dyDescent="0.25">
      <c r="B477" s="4"/>
    </row>
    <row r="478" spans="2:2" ht="15.75" x14ac:dyDescent="0.25">
      <c r="B478" s="4"/>
    </row>
    <row r="479" spans="2:2" ht="15.75" x14ac:dyDescent="0.25">
      <c r="B479" s="4"/>
    </row>
    <row r="480" spans="2:2" ht="15.75" x14ac:dyDescent="0.25">
      <c r="B480" s="4"/>
    </row>
    <row r="481" spans="2:2" ht="15.75" x14ac:dyDescent="0.25">
      <c r="B481" s="4"/>
    </row>
    <row r="482" spans="2:2" ht="15.75" x14ac:dyDescent="0.25">
      <c r="B482" s="4"/>
    </row>
    <row r="483" spans="2:2" ht="15.75" x14ac:dyDescent="0.25">
      <c r="B483" s="4"/>
    </row>
    <row r="484" spans="2:2" ht="15.75" x14ac:dyDescent="0.25">
      <c r="B484" s="4"/>
    </row>
    <row r="485" spans="2:2" ht="15.75" x14ac:dyDescent="0.25">
      <c r="B485" s="4"/>
    </row>
    <row r="486" spans="2:2" ht="15.75" x14ac:dyDescent="0.25">
      <c r="B486" s="4"/>
    </row>
    <row r="487" spans="2:2" ht="15.75" x14ac:dyDescent="0.25">
      <c r="B487" s="4"/>
    </row>
    <row r="488" spans="2:2" ht="15.75" x14ac:dyDescent="0.25">
      <c r="B488" s="4"/>
    </row>
    <row r="489" spans="2:2" ht="15.75" x14ac:dyDescent="0.25">
      <c r="B489" s="4"/>
    </row>
    <row r="490" spans="2:2" ht="15.75" x14ac:dyDescent="0.25">
      <c r="B490" s="4"/>
    </row>
    <row r="491" spans="2:2" ht="15.75" x14ac:dyDescent="0.25">
      <c r="B491" s="4"/>
    </row>
    <row r="492" spans="2:2" ht="15.75" x14ac:dyDescent="0.25">
      <c r="B492" s="4"/>
    </row>
    <row r="493" spans="2:2" ht="15.75" x14ac:dyDescent="0.25">
      <c r="B493" s="4"/>
    </row>
    <row r="494" spans="2:2" ht="15.75" x14ac:dyDescent="0.25">
      <c r="B494" s="4"/>
    </row>
    <row r="495" spans="2:2" ht="15.75" x14ac:dyDescent="0.25">
      <c r="B495" s="4"/>
    </row>
    <row r="496" spans="2:2" ht="15.75" x14ac:dyDescent="0.25">
      <c r="B496" s="4"/>
    </row>
    <row r="497" spans="2:2" ht="15.75" x14ac:dyDescent="0.25">
      <c r="B497" s="4"/>
    </row>
    <row r="498" spans="2:2" ht="15.75" x14ac:dyDescent="0.25">
      <c r="B498" s="4"/>
    </row>
    <row r="499" spans="2:2" ht="15.75" x14ac:dyDescent="0.25">
      <c r="B499" s="4"/>
    </row>
    <row r="500" spans="2:2" ht="15.75" x14ac:dyDescent="0.25">
      <c r="B500" s="4"/>
    </row>
    <row r="501" spans="2:2" ht="15.75" x14ac:dyDescent="0.25">
      <c r="B501" s="4"/>
    </row>
    <row r="502" spans="2:2" ht="15.75" x14ac:dyDescent="0.25">
      <c r="B502" s="4"/>
    </row>
    <row r="503" spans="2:2" ht="15.75" x14ac:dyDescent="0.25">
      <c r="B503" s="4"/>
    </row>
    <row r="504" spans="2:2" ht="15.75" x14ac:dyDescent="0.25">
      <c r="B504" s="4"/>
    </row>
    <row r="505" spans="2:2" ht="15.75" x14ac:dyDescent="0.25">
      <c r="B505" s="4"/>
    </row>
    <row r="506" spans="2:2" ht="15.75" x14ac:dyDescent="0.25">
      <c r="B506" s="4"/>
    </row>
    <row r="507" spans="2:2" ht="15.75" x14ac:dyDescent="0.25">
      <c r="B507" s="4"/>
    </row>
    <row r="508" spans="2:2" ht="15.75" x14ac:dyDescent="0.25">
      <c r="B508" s="4"/>
    </row>
    <row r="509" spans="2:2" ht="15.75" x14ac:dyDescent="0.25">
      <c r="B509" s="4"/>
    </row>
    <row r="510" spans="2:2" ht="15.75" x14ac:dyDescent="0.25">
      <c r="B510" s="4"/>
    </row>
    <row r="511" spans="2:2" ht="15.75" x14ac:dyDescent="0.25">
      <c r="B511" s="4"/>
    </row>
    <row r="512" spans="2:2" ht="15.75" x14ac:dyDescent="0.25">
      <c r="B512" s="4"/>
    </row>
    <row r="513" spans="2:2" ht="15.75" x14ac:dyDescent="0.25">
      <c r="B513" s="4"/>
    </row>
    <row r="514" spans="2:2" ht="15.75" x14ac:dyDescent="0.25">
      <c r="B514" s="4"/>
    </row>
    <row r="515" spans="2:2" ht="15.75" x14ac:dyDescent="0.25">
      <c r="B515" s="4"/>
    </row>
    <row r="516" spans="2:2" ht="15.75" x14ac:dyDescent="0.25">
      <c r="B516" s="4"/>
    </row>
    <row r="517" spans="2:2" ht="15.75" x14ac:dyDescent="0.25">
      <c r="B517" s="4"/>
    </row>
    <row r="518" spans="2:2" ht="15.75" x14ac:dyDescent="0.25">
      <c r="B518" s="4"/>
    </row>
    <row r="519" spans="2:2" ht="15.75" x14ac:dyDescent="0.25">
      <c r="B519" s="4"/>
    </row>
    <row r="520" spans="2:2" ht="15.75" x14ac:dyDescent="0.25">
      <c r="B520" s="4"/>
    </row>
    <row r="521" spans="2:2" ht="15.75" x14ac:dyDescent="0.25">
      <c r="B521" s="4"/>
    </row>
    <row r="522" spans="2:2" ht="15.75" x14ac:dyDescent="0.25">
      <c r="B522" s="4"/>
    </row>
    <row r="523" spans="2:2" ht="15.75" x14ac:dyDescent="0.25">
      <c r="B523" s="4"/>
    </row>
    <row r="524" spans="2:2" ht="15.75" x14ac:dyDescent="0.25">
      <c r="B524" s="4"/>
    </row>
    <row r="525" spans="2:2" ht="15.75" x14ac:dyDescent="0.25">
      <c r="B525" s="4"/>
    </row>
    <row r="526" spans="2:2" ht="15.75" x14ac:dyDescent="0.25">
      <c r="B526" s="4"/>
    </row>
    <row r="527" spans="2:2" ht="15.75" x14ac:dyDescent="0.25">
      <c r="B527" s="4"/>
    </row>
    <row r="528" spans="2:2" ht="15.75" x14ac:dyDescent="0.25">
      <c r="B528" s="4"/>
    </row>
    <row r="529" spans="2:2" ht="15.75" x14ac:dyDescent="0.25">
      <c r="B529" s="4"/>
    </row>
    <row r="530" spans="2:2" ht="15.75" x14ac:dyDescent="0.25">
      <c r="B530" s="4"/>
    </row>
    <row r="531" spans="2:2" ht="15.75" x14ac:dyDescent="0.25">
      <c r="B531" s="4"/>
    </row>
    <row r="532" spans="2:2" ht="15.75" x14ac:dyDescent="0.25">
      <c r="B532" s="4"/>
    </row>
    <row r="533" spans="2:2" ht="15.75" x14ac:dyDescent="0.25">
      <c r="B533" s="4"/>
    </row>
    <row r="534" spans="2:2" ht="15.75" x14ac:dyDescent="0.25">
      <c r="B534" s="4"/>
    </row>
    <row r="535" spans="2:2" ht="15.75" x14ac:dyDescent="0.25">
      <c r="B535" s="4"/>
    </row>
    <row r="536" spans="2:2" ht="15.75" x14ac:dyDescent="0.25">
      <c r="B536" s="4"/>
    </row>
    <row r="537" spans="2:2" ht="15.75" x14ac:dyDescent="0.25">
      <c r="B537" s="4"/>
    </row>
    <row r="538" spans="2:2" ht="15.75" x14ac:dyDescent="0.25">
      <c r="B538" s="4"/>
    </row>
    <row r="539" spans="2:2" ht="15.75" x14ac:dyDescent="0.25">
      <c r="B539" s="4"/>
    </row>
    <row r="540" spans="2:2" ht="15.75" x14ac:dyDescent="0.25">
      <c r="B540" s="4"/>
    </row>
    <row r="541" spans="2:2" ht="15.75" x14ac:dyDescent="0.25">
      <c r="B541" s="4"/>
    </row>
    <row r="542" spans="2:2" ht="15.75" x14ac:dyDescent="0.25">
      <c r="B542" s="4"/>
    </row>
    <row r="543" spans="2:2" ht="15.75" x14ac:dyDescent="0.25">
      <c r="B543" s="4"/>
    </row>
    <row r="544" spans="2:2" ht="15.75" x14ac:dyDescent="0.25">
      <c r="B544" s="4"/>
    </row>
    <row r="545" spans="2:2" ht="15.75" x14ac:dyDescent="0.25">
      <c r="B545" s="4"/>
    </row>
    <row r="546" spans="2:2" ht="15.75" x14ac:dyDescent="0.25">
      <c r="B546" s="4"/>
    </row>
    <row r="547" spans="2:2" ht="15.75" x14ac:dyDescent="0.25">
      <c r="B547" s="4"/>
    </row>
    <row r="548" spans="2:2" ht="15.75" x14ac:dyDescent="0.25">
      <c r="B548" s="4"/>
    </row>
    <row r="549" spans="2:2" ht="15.75" x14ac:dyDescent="0.25">
      <c r="B549" s="4"/>
    </row>
    <row r="550" spans="2:2" ht="15.75" x14ac:dyDescent="0.25">
      <c r="B550" s="4"/>
    </row>
    <row r="551" spans="2:2" ht="15.75" x14ac:dyDescent="0.25">
      <c r="B551" s="4"/>
    </row>
    <row r="552" spans="2:2" ht="15.75" x14ac:dyDescent="0.25">
      <c r="B552" s="4"/>
    </row>
    <row r="553" spans="2:2" ht="15.75" x14ac:dyDescent="0.25">
      <c r="B553" s="4"/>
    </row>
    <row r="554" spans="2:2" ht="15.75" x14ac:dyDescent="0.25">
      <c r="B554" s="4"/>
    </row>
    <row r="555" spans="2:2" ht="15.75" x14ac:dyDescent="0.25">
      <c r="B555" s="4"/>
    </row>
    <row r="556" spans="2:2" ht="15.75" x14ac:dyDescent="0.25">
      <c r="B556" s="4"/>
    </row>
    <row r="557" spans="2:2" ht="15.75" x14ac:dyDescent="0.25">
      <c r="B557" s="4"/>
    </row>
    <row r="558" spans="2:2" ht="15.75" x14ac:dyDescent="0.25">
      <c r="B558" s="4"/>
    </row>
    <row r="559" spans="2:2" ht="15.75" x14ac:dyDescent="0.25">
      <c r="B559" s="4"/>
    </row>
    <row r="560" spans="2:2" ht="15.75" x14ac:dyDescent="0.25">
      <c r="B560" s="4"/>
    </row>
    <row r="561" spans="2:2" ht="15.75" x14ac:dyDescent="0.25">
      <c r="B561" s="4"/>
    </row>
    <row r="562" spans="2:2" ht="15.75" x14ac:dyDescent="0.25">
      <c r="B562" s="4"/>
    </row>
    <row r="563" spans="2:2" ht="15.75" x14ac:dyDescent="0.25">
      <c r="B563" s="4"/>
    </row>
    <row r="564" spans="2:2" ht="15.75" x14ac:dyDescent="0.25">
      <c r="B564" s="4"/>
    </row>
    <row r="565" spans="2:2" ht="15.75" x14ac:dyDescent="0.25">
      <c r="B565" s="4"/>
    </row>
    <row r="566" spans="2:2" ht="15.75" x14ac:dyDescent="0.25">
      <c r="B566" s="4"/>
    </row>
    <row r="567" spans="2:2" ht="15.75" x14ac:dyDescent="0.25">
      <c r="B567" s="4"/>
    </row>
    <row r="568" spans="2:2" ht="15.75" x14ac:dyDescent="0.25">
      <c r="B568" s="4"/>
    </row>
    <row r="569" spans="2:2" ht="15.75" x14ac:dyDescent="0.25">
      <c r="B569" s="4"/>
    </row>
    <row r="570" spans="2:2" ht="15.75" x14ac:dyDescent="0.25">
      <c r="B570" s="4"/>
    </row>
    <row r="571" spans="2:2" ht="15.75" x14ac:dyDescent="0.25">
      <c r="B571" s="4"/>
    </row>
    <row r="572" spans="2:2" ht="15.75" x14ac:dyDescent="0.25">
      <c r="B572" s="4"/>
    </row>
    <row r="573" spans="2:2" ht="15.75" x14ac:dyDescent="0.25">
      <c r="B573" s="4"/>
    </row>
    <row r="574" spans="2:2" ht="15.75" x14ac:dyDescent="0.25">
      <c r="B574" s="4"/>
    </row>
    <row r="575" spans="2:2" ht="15.75" x14ac:dyDescent="0.25">
      <c r="B575" s="4"/>
    </row>
    <row r="576" spans="2:2" ht="15.75" x14ac:dyDescent="0.25">
      <c r="B576" s="4"/>
    </row>
    <row r="577" spans="2:2" ht="15.75" x14ac:dyDescent="0.25">
      <c r="B577" s="4"/>
    </row>
    <row r="578" spans="2:2" ht="15.75" x14ac:dyDescent="0.25">
      <c r="B578" s="4"/>
    </row>
    <row r="579" spans="2:2" ht="15.75" x14ac:dyDescent="0.25">
      <c r="B579" s="4"/>
    </row>
    <row r="580" spans="2:2" ht="15.75" x14ac:dyDescent="0.25">
      <c r="B580" s="4"/>
    </row>
    <row r="581" spans="2:2" ht="15.75" x14ac:dyDescent="0.25">
      <c r="B581" s="4"/>
    </row>
    <row r="582" spans="2:2" ht="15.75" x14ac:dyDescent="0.25">
      <c r="B582" s="4"/>
    </row>
    <row r="583" spans="2:2" ht="15.75" x14ac:dyDescent="0.25">
      <c r="B583" s="4"/>
    </row>
    <row r="584" spans="2:2" ht="15.75" x14ac:dyDescent="0.25">
      <c r="B584" s="4"/>
    </row>
    <row r="585" spans="2:2" ht="15.75" x14ac:dyDescent="0.25">
      <c r="B585" s="4"/>
    </row>
    <row r="586" spans="2:2" ht="15.75" x14ac:dyDescent="0.25">
      <c r="B586" s="4"/>
    </row>
    <row r="587" spans="2:2" ht="15.75" x14ac:dyDescent="0.25">
      <c r="B587" s="4"/>
    </row>
    <row r="588" spans="2:2" ht="15.75" x14ac:dyDescent="0.25">
      <c r="B588" s="4"/>
    </row>
    <row r="589" spans="2:2" ht="15.75" x14ac:dyDescent="0.25">
      <c r="B589" s="4"/>
    </row>
    <row r="590" spans="2:2" ht="15.75" x14ac:dyDescent="0.25">
      <c r="B590" s="4"/>
    </row>
    <row r="591" spans="2:2" ht="15.75" x14ac:dyDescent="0.25">
      <c r="B591" s="4"/>
    </row>
    <row r="592" spans="2:2" ht="15.75" x14ac:dyDescent="0.25">
      <c r="B592" s="4"/>
    </row>
    <row r="593" spans="2:2" ht="15.75" x14ac:dyDescent="0.25">
      <c r="B593" s="4"/>
    </row>
    <row r="594" spans="2:2" ht="15.75" x14ac:dyDescent="0.25">
      <c r="B594" s="4"/>
    </row>
    <row r="595" spans="2:2" ht="15.75" x14ac:dyDescent="0.25">
      <c r="B595" s="4"/>
    </row>
    <row r="596" spans="2:2" ht="15.75" x14ac:dyDescent="0.25">
      <c r="B596" s="4"/>
    </row>
    <row r="597" spans="2:2" ht="15.75" x14ac:dyDescent="0.25">
      <c r="B597" s="4"/>
    </row>
    <row r="598" spans="2:2" ht="15.75" x14ac:dyDescent="0.25">
      <c r="B598" s="4"/>
    </row>
    <row r="599" spans="2:2" ht="15.75" x14ac:dyDescent="0.25">
      <c r="B599" s="4"/>
    </row>
    <row r="600" spans="2:2" ht="15.75" x14ac:dyDescent="0.25">
      <c r="B600" s="4"/>
    </row>
    <row r="601" spans="2:2" ht="15.75" x14ac:dyDescent="0.25">
      <c r="B601" s="4"/>
    </row>
    <row r="602" spans="2:2" ht="15.75" x14ac:dyDescent="0.25">
      <c r="B602" s="4"/>
    </row>
    <row r="603" spans="2:2" ht="15.75" x14ac:dyDescent="0.25">
      <c r="B603" s="4"/>
    </row>
    <row r="604" spans="2:2" ht="15.75" x14ac:dyDescent="0.25">
      <c r="B604" s="4"/>
    </row>
    <row r="605" spans="2:2" ht="15.75" x14ac:dyDescent="0.25">
      <c r="B605" s="4"/>
    </row>
    <row r="606" spans="2:2" ht="15.75" x14ac:dyDescent="0.25">
      <c r="B606" s="4"/>
    </row>
    <row r="607" spans="2:2" ht="15.75" x14ac:dyDescent="0.25">
      <c r="B607" s="4"/>
    </row>
    <row r="608" spans="2:2" ht="15.75" x14ac:dyDescent="0.25">
      <c r="B608" s="4"/>
    </row>
    <row r="609" spans="2:2" ht="15.75" x14ac:dyDescent="0.25">
      <c r="B609" s="4"/>
    </row>
    <row r="610" spans="2:2" ht="15.75" x14ac:dyDescent="0.25">
      <c r="B610" s="4"/>
    </row>
    <row r="611" spans="2:2" ht="15.75" x14ac:dyDescent="0.25">
      <c r="B611" s="4"/>
    </row>
    <row r="612" spans="2:2" ht="15.75" x14ac:dyDescent="0.25">
      <c r="B612" s="4"/>
    </row>
    <row r="613" spans="2:2" ht="15.75" x14ac:dyDescent="0.25">
      <c r="B613" s="4"/>
    </row>
    <row r="614" spans="2:2" ht="15.75" x14ac:dyDescent="0.25">
      <c r="B614" s="4"/>
    </row>
    <row r="615" spans="2:2" ht="15.75" x14ac:dyDescent="0.25">
      <c r="B615" s="4"/>
    </row>
    <row r="616" spans="2:2" ht="15.75" x14ac:dyDescent="0.25">
      <c r="B616" s="4"/>
    </row>
    <row r="617" spans="2:2" ht="15.75" x14ac:dyDescent="0.25">
      <c r="B617" s="4"/>
    </row>
    <row r="618" spans="2:2" ht="15.75" x14ac:dyDescent="0.25">
      <c r="B618" s="4"/>
    </row>
    <row r="619" spans="2:2" ht="15.75" x14ac:dyDescent="0.25">
      <c r="B619" s="4"/>
    </row>
    <row r="620" spans="2:2" ht="15.75" x14ac:dyDescent="0.25">
      <c r="B620" s="4"/>
    </row>
    <row r="621" spans="2:2" ht="15.75" x14ac:dyDescent="0.25">
      <c r="B621" s="4"/>
    </row>
    <row r="622" spans="2:2" ht="15.75" x14ac:dyDescent="0.25">
      <c r="B622" s="4"/>
    </row>
    <row r="623" spans="2:2" ht="15.75" x14ac:dyDescent="0.25">
      <c r="B623" s="4"/>
    </row>
    <row r="624" spans="2:2" ht="15.75" x14ac:dyDescent="0.25">
      <c r="B624" s="4"/>
    </row>
    <row r="625" spans="2:2" ht="15.75" x14ac:dyDescent="0.25">
      <c r="B625" s="4"/>
    </row>
    <row r="626" spans="2:2" ht="15.75" x14ac:dyDescent="0.25">
      <c r="B626" s="4"/>
    </row>
    <row r="627" spans="2:2" ht="15.75" x14ac:dyDescent="0.25">
      <c r="B627" s="4"/>
    </row>
    <row r="628" spans="2:2" ht="15.75" x14ac:dyDescent="0.25">
      <c r="B628" s="4"/>
    </row>
    <row r="629" spans="2:2" ht="15.75" x14ac:dyDescent="0.25">
      <c r="B629" s="4"/>
    </row>
    <row r="630" spans="2:2" ht="15.75" x14ac:dyDescent="0.25">
      <c r="B630" s="4"/>
    </row>
    <row r="631" spans="2:2" ht="15.75" x14ac:dyDescent="0.25">
      <c r="B631" s="4"/>
    </row>
    <row r="632" spans="2:2" ht="15.75" x14ac:dyDescent="0.25">
      <c r="B632" s="4"/>
    </row>
    <row r="633" spans="2:2" ht="15.75" x14ac:dyDescent="0.25">
      <c r="B633" s="4"/>
    </row>
    <row r="634" spans="2:2" ht="15.75" x14ac:dyDescent="0.25">
      <c r="B634" s="4"/>
    </row>
    <row r="635" spans="2:2" ht="15.75" x14ac:dyDescent="0.25">
      <c r="B635" s="4"/>
    </row>
    <row r="636" spans="2:2" ht="15.75" x14ac:dyDescent="0.25">
      <c r="B636" s="4"/>
    </row>
    <row r="637" spans="2:2" ht="15.75" x14ac:dyDescent="0.25">
      <c r="B637" s="4"/>
    </row>
    <row r="638" spans="2:2" ht="15.75" x14ac:dyDescent="0.25">
      <c r="B638" s="4"/>
    </row>
    <row r="639" spans="2:2" ht="15.75" x14ac:dyDescent="0.25">
      <c r="B639" s="4"/>
    </row>
    <row r="640" spans="2:2" ht="15.75" x14ac:dyDescent="0.25">
      <c r="B640" s="4"/>
    </row>
    <row r="641" spans="2:2" ht="15.75" x14ac:dyDescent="0.25">
      <c r="B641" s="4"/>
    </row>
    <row r="642" spans="2:2" ht="15.75" x14ac:dyDescent="0.25">
      <c r="B642" s="4"/>
    </row>
    <row r="643" spans="2:2" ht="15.75" x14ac:dyDescent="0.25">
      <c r="B643" s="4"/>
    </row>
    <row r="644" spans="2:2" ht="15.75" x14ac:dyDescent="0.25">
      <c r="B644" s="4"/>
    </row>
    <row r="645" spans="2:2" ht="15.75" x14ac:dyDescent="0.25">
      <c r="B645" s="4"/>
    </row>
    <row r="646" spans="2:2" ht="15.75" x14ac:dyDescent="0.25">
      <c r="B646" s="4"/>
    </row>
    <row r="647" spans="2:2" ht="15.75" x14ac:dyDescent="0.25">
      <c r="B647" s="4"/>
    </row>
    <row r="648" spans="2:2" ht="15.75" x14ac:dyDescent="0.25">
      <c r="B648" s="4"/>
    </row>
    <row r="649" spans="2:2" ht="15.75" x14ac:dyDescent="0.25">
      <c r="B649" s="4"/>
    </row>
    <row r="650" spans="2:2" ht="15.75" x14ac:dyDescent="0.25">
      <c r="B650" s="4"/>
    </row>
    <row r="651" spans="2:2" ht="15.75" x14ac:dyDescent="0.25">
      <c r="B651" s="4"/>
    </row>
    <row r="652" spans="2:2" ht="15.75" x14ac:dyDescent="0.25">
      <c r="B652" s="4"/>
    </row>
    <row r="653" spans="2:2" ht="15.75" x14ac:dyDescent="0.25">
      <c r="B653" s="4"/>
    </row>
    <row r="654" spans="2:2" ht="15.75" x14ac:dyDescent="0.25">
      <c r="B654" s="4"/>
    </row>
    <row r="655" spans="2:2" ht="15.75" x14ac:dyDescent="0.25">
      <c r="B655" s="4"/>
    </row>
    <row r="656" spans="2:2" ht="15.75" x14ac:dyDescent="0.25">
      <c r="B656" s="4"/>
    </row>
    <row r="657" spans="2:2" ht="15.75" x14ac:dyDescent="0.25">
      <c r="B657" s="4"/>
    </row>
    <row r="658" spans="2:2" ht="15.75" x14ac:dyDescent="0.25">
      <c r="B658" s="4"/>
    </row>
    <row r="659" spans="2:2" ht="15.75" x14ac:dyDescent="0.25">
      <c r="B659" s="4"/>
    </row>
    <row r="660" spans="2:2" ht="15.75" x14ac:dyDescent="0.25">
      <c r="B660" s="4"/>
    </row>
    <row r="661" spans="2:2" ht="15.75" x14ac:dyDescent="0.25">
      <c r="B661" s="4"/>
    </row>
    <row r="662" spans="2:2" ht="15.75" x14ac:dyDescent="0.25">
      <c r="B662" s="4"/>
    </row>
    <row r="663" spans="2:2" ht="15.75" x14ac:dyDescent="0.25">
      <c r="B663" s="4"/>
    </row>
    <row r="664" spans="2:2" ht="15.75" x14ac:dyDescent="0.25">
      <c r="B664" s="4"/>
    </row>
    <row r="665" spans="2:2" ht="15.75" x14ac:dyDescent="0.25">
      <c r="B665" s="4"/>
    </row>
    <row r="666" spans="2:2" ht="15.75" x14ac:dyDescent="0.25">
      <c r="B666" s="4"/>
    </row>
    <row r="667" spans="2:2" ht="15.75" x14ac:dyDescent="0.25">
      <c r="B667" s="4"/>
    </row>
    <row r="668" spans="2:2" ht="15.75" x14ac:dyDescent="0.25">
      <c r="B668" s="4"/>
    </row>
    <row r="669" spans="2:2" ht="15.75" x14ac:dyDescent="0.25">
      <c r="B669" s="4"/>
    </row>
    <row r="670" spans="2:2" ht="15.75" x14ac:dyDescent="0.25">
      <c r="B670" s="4"/>
    </row>
    <row r="671" spans="2:2" ht="15.75" x14ac:dyDescent="0.25">
      <c r="B671" s="4"/>
    </row>
    <row r="672" spans="2:2" ht="15.75" x14ac:dyDescent="0.25">
      <c r="B672" s="4"/>
    </row>
    <row r="673" spans="2:2" ht="15.75" x14ac:dyDescent="0.25">
      <c r="B673" s="4"/>
    </row>
    <row r="674" spans="2:2" ht="15.75" x14ac:dyDescent="0.25">
      <c r="B674" s="4"/>
    </row>
    <row r="675" spans="2:2" ht="15.75" x14ac:dyDescent="0.25">
      <c r="B675" s="4"/>
    </row>
    <row r="676" spans="2:2" ht="15.75" x14ac:dyDescent="0.25">
      <c r="B676" s="4"/>
    </row>
    <row r="677" spans="2:2" ht="15.75" x14ac:dyDescent="0.25">
      <c r="B677" s="4"/>
    </row>
    <row r="678" spans="2:2" ht="15.75" x14ac:dyDescent="0.25">
      <c r="B678" s="4"/>
    </row>
    <row r="679" spans="2:2" ht="15.75" x14ac:dyDescent="0.25">
      <c r="B679" s="4"/>
    </row>
    <row r="680" spans="2:2" ht="15.75" x14ac:dyDescent="0.25">
      <c r="B680" s="4"/>
    </row>
    <row r="681" spans="2:2" ht="15.75" x14ac:dyDescent="0.25">
      <c r="B681" s="4"/>
    </row>
    <row r="682" spans="2:2" ht="15.75" x14ac:dyDescent="0.25">
      <c r="B682" s="4"/>
    </row>
    <row r="683" spans="2:2" ht="15.75" x14ac:dyDescent="0.25">
      <c r="B683" s="4"/>
    </row>
    <row r="684" spans="2:2" ht="15.75" x14ac:dyDescent="0.25">
      <c r="B684" s="4"/>
    </row>
    <row r="685" spans="2:2" ht="15.75" x14ac:dyDescent="0.25">
      <c r="B685" s="4"/>
    </row>
    <row r="686" spans="2:2" ht="15.75" x14ac:dyDescent="0.25">
      <c r="B686" s="4"/>
    </row>
    <row r="687" spans="2:2" ht="15.75" x14ac:dyDescent="0.25">
      <c r="B687" s="4"/>
    </row>
    <row r="688" spans="2:2" ht="15.75" x14ac:dyDescent="0.25">
      <c r="B688" s="4"/>
    </row>
    <row r="689" spans="2:2" ht="15.75" x14ac:dyDescent="0.25">
      <c r="B689" s="4"/>
    </row>
    <row r="690" spans="2:2" ht="15.75" x14ac:dyDescent="0.25">
      <c r="B690" s="4"/>
    </row>
    <row r="691" spans="2:2" ht="15.75" x14ac:dyDescent="0.25">
      <c r="B691" s="4"/>
    </row>
    <row r="692" spans="2:2" ht="15.75" x14ac:dyDescent="0.25">
      <c r="B692" s="4"/>
    </row>
    <row r="693" spans="2:2" ht="15.75" x14ac:dyDescent="0.25">
      <c r="B693" s="4"/>
    </row>
    <row r="694" spans="2:2" ht="15.75" x14ac:dyDescent="0.25">
      <c r="B694" s="4"/>
    </row>
    <row r="695" spans="2:2" ht="15.75" x14ac:dyDescent="0.25">
      <c r="B695" s="4"/>
    </row>
    <row r="696" spans="2:2" ht="15.75" x14ac:dyDescent="0.25">
      <c r="B696" s="4"/>
    </row>
    <row r="697" spans="2:2" ht="15.75" x14ac:dyDescent="0.25">
      <c r="B697" s="4"/>
    </row>
    <row r="698" spans="2:2" ht="15.75" x14ac:dyDescent="0.25">
      <c r="B698" s="4"/>
    </row>
    <row r="699" spans="2:2" ht="15.75" x14ac:dyDescent="0.25">
      <c r="B699" s="4"/>
    </row>
    <row r="700" spans="2:2" ht="15.75" x14ac:dyDescent="0.25">
      <c r="B700" s="4"/>
    </row>
    <row r="701" spans="2:2" ht="15.75" x14ac:dyDescent="0.25">
      <c r="B701" s="4"/>
    </row>
    <row r="702" spans="2:2" ht="15.75" x14ac:dyDescent="0.25">
      <c r="B702" s="4"/>
    </row>
    <row r="703" spans="2:2" ht="15.75" x14ac:dyDescent="0.25">
      <c r="B703" s="4"/>
    </row>
    <row r="704" spans="2:2" ht="15.75" x14ac:dyDescent="0.25">
      <c r="B704" s="4"/>
    </row>
    <row r="705" spans="2:2" ht="15.75" x14ac:dyDescent="0.25">
      <c r="B705" s="4"/>
    </row>
    <row r="706" spans="2:2" ht="15.75" x14ac:dyDescent="0.25">
      <c r="B706" s="4"/>
    </row>
    <row r="707" spans="2:2" ht="15.75" x14ac:dyDescent="0.25">
      <c r="B707" s="4"/>
    </row>
    <row r="708" spans="2:2" ht="15.75" x14ac:dyDescent="0.25">
      <c r="B708" s="4"/>
    </row>
    <row r="709" spans="2:2" ht="15.75" x14ac:dyDescent="0.25">
      <c r="B709" s="4"/>
    </row>
    <row r="710" spans="2:2" ht="15.75" x14ac:dyDescent="0.25">
      <c r="B710" s="4"/>
    </row>
    <row r="711" spans="2:2" ht="15.75" x14ac:dyDescent="0.25">
      <c r="B711" s="4"/>
    </row>
    <row r="712" spans="2:2" ht="15.75" x14ac:dyDescent="0.25">
      <c r="B712" s="4"/>
    </row>
    <row r="713" spans="2:2" ht="15.75" x14ac:dyDescent="0.25">
      <c r="B713" s="4"/>
    </row>
    <row r="714" spans="2:2" ht="15.75" x14ac:dyDescent="0.25">
      <c r="B714" s="4"/>
    </row>
    <row r="715" spans="2:2" ht="15.75" x14ac:dyDescent="0.25">
      <c r="B715" s="4"/>
    </row>
    <row r="716" spans="2:2" ht="15.75" x14ac:dyDescent="0.25">
      <c r="B716" s="4"/>
    </row>
    <row r="717" spans="2:2" ht="15.75" x14ac:dyDescent="0.25">
      <c r="B717" s="4"/>
    </row>
    <row r="718" spans="2:2" ht="15.75" x14ac:dyDescent="0.25">
      <c r="B718" s="4"/>
    </row>
    <row r="719" spans="2:2" ht="15.75" x14ac:dyDescent="0.25">
      <c r="B719" s="4"/>
    </row>
    <row r="720" spans="2:2" ht="15.75" x14ac:dyDescent="0.25">
      <c r="B720" s="4"/>
    </row>
    <row r="721" spans="2:2" ht="15.75" x14ac:dyDescent="0.25">
      <c r="B721" s="4"/>
    </row>
    <row r="722" spans="2:2" ht="15.75" x14ac:dyDescent="0.25">
      <c r="B722" s="4"/>
    </row>
    <row r="723" spans="2:2" ht="15.75" x14ac:dyDescent="0.25">
      <c r="B723" s="4"/>
    </row>
    <row r="724" spans="2:2" ht="15.75" x14ac:dyDescent="0.25">
      <c r="B724" s="4"/>
    </row>
    <row r="725" spans="2:2" ht="15.75" x14ac:dyDescent="0.25">
      <c r="B725" s="4"/>
    </row>
    <row r="726" spans="2:2" ht="15.75" x14ac:dyDescent="0.25">
      <c r="B726" s="4"/>
    </row>
    <row r="727" spans="2:2" ht="15.75" x14ac:dyDescent="0.25">
      <c r="B727" s="4"/>
    </row>
    <row r="728" spans="2:2" ht="15.75" x14ac:dyDescent="0.25">
      <c r="B728" s="4"/>
    </row>
    <row r="729" spans="2:2" ht="15.75" x14ac:dyDescent="0.25">
      <c r="B729" s="4"/>
    </row>
    <row r="730" spans="2:2" ht="15.75" x14ac:dyDescent="0.25">
      <c r="B730" s="4"/>
    </row>
    <row r="731" spans="2:2" ht="15.75" x14ac:dyDescent="0.25">
      <c r="B731" s="4"/>
    </row>
    <row r="732" spans="2:2" ht="15.75" x14ac:dyDescent="0.25">
      <c r="B732" s="4"/>
    </row>
    <row r="733" spans="2:2" ht="15.75" x14ac:dyDescent="0.25">
      <c r="B733" s="4"/>
    </row>
    <row r="734" spans="2:2" ht="15.75" x14ac:dyDescent="0.25">
      <c r="B734" s="4"/>
    </row>
    <row r="735" spans="2:2" ht="15.75" x14ac:dyDescent="0.25">
      <c r="B735" s="4"/>
    </row>
    <row r="736" spans="2:2" ht="15.75" x14ac:dyDescent="0.25">
      <c r="B736" s="4"/>
    </row>
    <row r="737" spans="2:2" ht="15.75" x14ac:dyDescent="0.25">
      <c r="B737" s="4"/>
    </row>
    <row r="738" spans="2:2" ht="15.75" x14ac:dyDescent="0.25">
      <c r="B738" s="4"/>
    </row>
    <row r="739" spans="2:2" ht="15.75" x14ac:dyDescent="0.25">
      <c r="B739" s="4"/>
    </row>
    <row r="740" spans="2:2" ht="15.75" x14ac:dyDescent="0.25">
      <c r="B740" s="4"/>
    </row>
    <row r="741" spans="2:2" ht="15.75" x14ac:dyDescent="0.25">
      <c r="B741" s="4"/>
    </row>
    <row r="742" spans="2:2" ht="15.75" x14ac:dyDescent="0.25">
      <c r="B742" s="4"/>
    </row>
    <row r="743" spans="2:2" ht="15.75" x14ac:dyDescent="0.25">
      <c r="B743" s="4"/>
    </row>
    <row r="744" spans="2:2" ht="15.75" x14ac:dyDescent="0.25">
      <c r="B744" s="4"/>
    </row>
    <row r="745" spans="2:2" ht="15.75" x14ac:dyDescent="0.25">
      <c r="B745" s="4"/>
    </row>
    <row r="746" spans="2:2" ht="15.75" x14ac:dyDescent="0.25">
      <c r="B746" s="4"/>
    </row>
    <row r="747" spans="2:2" ht="15.75" x14ac:dyDescent="0.25">
      <c r="B747" s="4"/>
    </row>
    <row r="748" spans="2:2" ht="15.75" x14ac:dyDescent="0.25">
      <c r="B748" s="4"/>
    </row>
    <row r="749" spans="2:2" ht="15.75" x14ac:dyDescent="0.25">
      <c r="B749" s="4"/>
    </row>
    <row r="750" spans="2:2" ht="15.75" x14ac:dyDescent="0.25">
      <c r="B750" s="4"/>
    </row>
    <row r="751" spans="2:2" ht="15.75" x14ac:dyDescent="0.25">
      <c r="B751" s="4"/>
    </row>
    <row r="752" spans="2:2" ht="15.75" x14ac:dyDescent="0.25">
      <c r="B752" s="4"/>
    </row>
    <row r="753" spans="2:2" ht="15.75" x14ac:dyDescent="0.25">
      <c r="B753" s="4"/>
    </row>
    <row r="754" spans="2:2" ht="15.75" x14ac:dyDescent="0.25">
      <c r="B754" s="4"/>
    </row>
    <row r="755" spans="2:2" ht="15.75" x14ac:dyDescent="0.25">
      <c r="B755" s="4"/>
    </row>
    <row r="756" spans="2:2" ht="15.75" x14ac:dyDescent="0.25">
      <c r="B756" s="4"/>
    </row>
    <row r="757" spans="2:2" ht="15.75" x14ac:dyDescent="0.25">
      <c r="B757" s="4"/>
    </row>
    <row r="758" spans="2:2" ht="15.75" x14ac:dyDescent="0.25">
      <c r="B758" s="4"/>
    </row>
    <row r="759" spans="2:2" ht="15.75" x14ac:dyDescent="0.25">
      <c r="B759" s="4"/>
    </row>
    <row r="760" spans="2:2" ht="15.75" x14ac:dyDescent="0.25">
      <c r="B760" s="4"/>
    </row>
    <row r="761" spans="2:2" ht="15.75" x14ac:dyDescent="0.25">
      <c r="B761" s="4"/>
    </row>
    <row r="762" spans="2:2" ht="15.75" x14ac:dyDescent="0.25">
      <c r="B762" s="4"/>
    </row>
    <row r="763" spans="2:2" ht="15.75" x14ac:dyDescent="0.25">
      <c r="B763" s="4"/>
    </row>
    <row r="764" spans="2:2" ht="15.75" x14ac:dyDescent="0.25">
      <c r="B764" s="4"/>
    </row>
    <row r="765" spans="2:2" ht="15.75" x14ac:dyDescent="0.25">
      <c r="B765" s="4"/>
    </row>
    <row r="766" spans="2:2" ht="15.75" x14ac:dyDescent="0.25">
      <c r="B766" s="4"/>
    </row>
    <row r="767" spans="2:2" ht="15.75" x14ac:dyDescent="0.25">
      <c r="B767" s="4"/>
    </row>
    <row r="768" spans="2:2" ht="15.75" x14ac:dyDescent="0.25">
      <c r="B768" s="4"/>
    </row>
    <row r="769" spans="2:2" ht="15.75" x14ac:dyDescent="0.25">
      <c r="B769" s="4"/>
    </row>
    <row r="770" spans="2:2" ht="15.75" x14ac:dyDescent="0.25">
      <c r="B770" s="4"/>
    </row>
    <row r="771" spans="2:2" ht="15.75" x14ac:dyDescent="0.25">
      <c r="B771" s="4"/>
    </row>
    <row r="772" spans="2:2" ht="15.75" x14ac:dyDescent="0.25">
      <c r="B772" s="4"/>
    </row>
    <row r="773" spans="2:2" ht="15.75" x14ac:dyDescent="0.25">
      <c r="B773" s="4"/>
    </row>
    <row r="774" spans="2:2" ht="15.75" x14ac:dyDescent="0.25">
      <c r="B774" s="4"/>
    </row>
    <row r="775" spans="2:2" ht="15.75" x14ac:dyDescent="0.25">
      <c r="B775" s="4"/>
    </row>
    <row r="776" spans="2:2" ht="15.75" x14ac:dyDescent="0.25">
      <c r="B776" s="4"/>
    </row>
    <row r="777" spans="2:2" ht="15.75" x14ac:dyDescent="0.25">
      <c r="B777" s="4"/>
    </row>
    <row r="778" spans="2:2" ht="15.75" x14ac:dyDescent="0.25">
      <c r="B778" s="4"/>
    </row>
    <row r="779" spans="2:2" ht="15.75" x14ac:dyDescent="0.25">
      <c r="B779" s="4"/>
    </row>
    <row r="780" spans="2:2" ht="15.75" x14ac:dyDescent="0.25">
      <c r="B780" s="4"/>
    </row>
    <row r="781" spans="2:2" ht="15.75" x14ac:dyDescent="0.25">
      <c r="B781" s="4"/>
    </row>
    <row r="782" spans="2:2" ht="15.75" x14ac:dyDescent="0.25">
      <c r="B782" s="4"/>
    </row>
    <row r="783" spans="2:2" ht="15.75" x14ac:dyDescent="0.25">
      <c r="B783" s="4"/>
    </row>
    <row r="784" spans="2:2" ht="15.75" x14ac:dyDescent="0.25">
      <c r="B784" s="4"/>
    </row>
    <row r="785" spans="2:2" ht="15.75" x14ac:dyDescent="0.25">
      <c r="B785" s="4"/>
    </row>
    <row r="786" spans="2:2" ht="15.75" x14ac:dyDescent="0.25">
      <c r="B786" s="4"/>
    </row>
    <row r="787" spans="2:2" ht="15.75" x14ac:dyDescent="0.25">
      <c r="B787" s="4"/>
    </row>
    <row r="788" spans="2:2" ht="15.75" x14ac:dyDescent="0.25">
      <c r="B788" s="4"/>
    </row>
    <row r="789" spans="2:2" ht="15.75" x14ac:dyDescent="0.25">
      <c r="B789" s="4"/>
    </row>
    <row r="790" spans="2:2" ht="15.75" x14ac:dyDescent="0.25">
      <c r="B790" s="4"/>
    </row>
    <row r="791" spans="2:2" ht="15.75" x14ac:dyDescent="0.25">
      <c r="B791" s="4"/>
    </row>
    <row r="792" spans="2:2" ht="15.75" x14ac:dyDescent="0.25">
      <c r="B792" s="4"/>
    </row>
    <row r="793" spans="2:2" ht="15.75" x14ac:dyDescent="0.25">
      <c r="B793" s="4"/>
    </row>
    <row r="794" spans="2:2" ht="15.75" x14ac:dyDescent="0.25">
      <c r="B794" s="4"/>
    </row>
    <row r="795" spans="2:2" ht="15.75" x14ac:dyDescent="0.25">
      <c r="B795" s="4"/>
    </row>
    <row r="796" spans="2:2" ht="15.75" x14ac:dyDescent="0.25">
      <c r="B796" s="4"/>
    </row>
    <row r="797" spans="2:2" ht="15.75" x14ac:dyDescent="0.25">
      <c r="B797" s="4"/>
    </row>
    <row r="798" spans="2:2" ht="15.75" x14ac:dyDescent="0.25">
      <c r="B798" s="4"/>
    </row>
    <row r="799" spans="2:2" ht="15.75" x14ac:dyDescent="0.25">
      <c r="B799" s="4"/>
    </row>
    <row r="800" spans="2:2" ht="15.75" x14ac:dyDescent="0.25">
      <c r="B800" s="4"/>
    </row>
    <row r="801" spans="2:2" ht="15.75" x14ac:dyDescent="0.25">
      <c r="B801" s="4"/>
    </row>
    <row r="802" spans="2:2" ht="15.75" x14ac:dyDescent="0.25">
      <c r="B802" s="4"/>
    </row>
    <row r="803" spans="2:2" ht="15.75" x14ac:dyDescent="0.25">
      <c r="B803" s="4"/>
    </row>
    <row r="804" spans="2:2" ht="15.75" x14ac:dyDescent="0.25">
      <c r="B804" s="4"/>
    </row>
    <row r="805" spans="2:2" ht="15.75" x14ac:dyDescent="0.25">
      <c r="B805" s="4"/>
    </row>
    <row r="806" spans="2:2" ht="15.75" x14ac:dyDescent="0.25">
      <c r="B806" s="4"/>
    </row>
    <row r="807" spans="2:2" ht="15.75" x14ac:dyDescent="0.25">
      <c r="B807" s="4"/>
    </row>
    <row r="808" spans="2:2" ht="15.75" x14ac:dyDescent="0.25">
      <c r="B808" s="4"/>
    </row>
    <row r="809" spans="2:2" ht="15.75" x14ac:dyDescent="0.25">
      <c r="B809" s="4"/>
    </row>
    <row r="810" spans="2:2" ht="15.75" x14ac:dyDescent="0.25">
      <c r="B810" s="4"/>
    </row>
    <row r="811" spans="2:2" ht="15.75" x14ac:dyDescent="0.25">
      <c r="B811" s="4"/>
    </row>
    <row r="812" spans="2:2" ht="15.75" x14ac:dyDescent="0.25">
      <c r="B812" s="4"/>
    </row>
    <row r="813" spans="2:2" ht="15.75" x14ac:dyDescent="0.25">
      <c r="B813" s="4"/>
    </row>
    <row r="814" spans="2:2" ht="15.75" x14ac:dyDescent="0.25">
      <c r="B814" s="4"/>
    </row>
    <row r="815" spans="2:2" ht="15.75" x14ac:dyDescent="0.25">
      <c r="B815" s="4"/>
    </row>
    <row r="816" spans="2:2" ht="15.75" x14ac:dyDescent="0.25">
      <c r="B816" s="4"/>
    </row>
    <row r="817" spans="2:2" ht="15.75" x14ac:dyDescent="0.25">
      <c r="B817" s="4"/>
    </row>
    <row r="818" spans="2:2" ht="15.75" x14ac:dyDescent="0.25">
      <c r="B818" s="4"/>
    </row>
    <row r="819" spans="2:2" ht="15.75" x14ac:dyDescent="0.25">
      <c r="B819" s="4"/>
    </row>
    <row r="820" spans="2:2" ht="15.75" x14ac:dyDescent="0.25">
      <c r="B820" s="4"/>
    </row>
    <row r="821" spans="2:2" ht="15.75" x14ac:dyDescent="0.25">
      <c r="B821" s="4"/>
    </row>
    <row r="822" spans="2:2" ht="15.75" x14ac:dyDescent="0.25">
      <c r="B822" s="4"/>
    </row>
    <row r="823" spans="2:2" ht="15.75" x14ac:dyDescent="0.25">
      <c r="B823" s="4"/>
    </row>
    <row r="824" spans="2:2" ht="15.75" x14ac:dyDescent="0.25">
      <c r="B824" s="4"/>
    </row>
    <row r="825" spans="2:2" ht="15.75" x14ac:dyDescent="0.25">
      <c r="B825" s="4"/>
    </row>
    <row r="826" spans="2:2" ht="15.75" x14ac:dyDescent="0.25">
      <c r="B826" s="4"/>
    </row>
    <row r="827" spans="2:2" ht="15.75" x14ac:dyDescent="0.25">
      <c r="B827" s="4"/>
    </row>
    <row r="828" spans="2:2" ht="15.75" x14ac:dyDescent="0.25">
      <c r="B828" s="4"/>
    </row>
    <row r="829" spans="2:2" ht="15.75" x14ac:dyDescent="0.25">
      <c r="B829" s="4"/>
    </row>
    <row r="830" spans="2:2" ht="15.75" x14ac:dyDescent="0.25">
      <c r="B830" s="4"/>
    </row>
    <row r="831" spans="2:2" ht="15.75" x14ac:dyDescent="0.25">
      <c r="B831" s="4"/>
    </row>
    <row r="832" spans="2:2" ht="15.75" x14ac:dyDescent="0.25">
      <c r="B832" s="4"/>
    </row>
    <row r="833" spans="2:2" ht="15.75" x14ac:dyDescent="0.25">
      <c r="B833" s="4"/>
    </row>
    <row r="834" spans="2:2" ht="15.75" x14ac:dyDescent="0.25">
      <c r="B834" s="4"/>
    </row>
    <row r="835" spans="2:2" ht="15.75" x14ac:dyDescent="0.25">
      <c r="B835" s="4"/>
    </row>
    <row r="836" spans="2:2" ht="15.75" x14ac:dyDescent="0.25">
      <c r="B836" s="4"/>
    </row>
    <row r="837" spans="2:2" ht="15.75" x14ac:dyDescent="0.25">
      <c r="B837" s="4"/>
    </row>
    <row r="838" spans="2:2" ht="15.75" x14ac:dyDescent="0.25">
      <c r="B838" s="4"/>
    </row>
    <row r="839" spans="2:2" ht="15.75" x14ac:dyDescent="0.25">
      <c r="B839" s="4"/>
    </row>
    <row r="840" spans="2:2" ht="15.75" x14ac:dyDescent="0.25">
      <c r="B840" s="4"/>
    </row>
    <row r="841" spans="2:2" ht="15.75" x14ac:dyDescent="0.25">
      <c r="B841" s="4"/>
    </row>
    <row r="842" spans="2:2" ht="15.75" x14ac:dyDescent="0.25">
      <c r="B842" s="4"/>
    </row>
    <row r="843" spans="2:2" ht="15.75" x14ac:dyDescent="0.25">
      <c r="B843" s="4"/>
    </row>
    <row r="844" spans="2:2" ht="15.75" x14ac:dyDescent="0.25">
      <c r="B844" s="4"/>
    </row>
    <row r="845" spans="2:2" ht="15.75" x14ac:dyDescent="0.25">
      <c r="B845" s="4"/>
    </row>
    <row r="846" spans="2:2" ht="15.75" x14ac:dyDescent="0.25">
      <c r="B846" s="4"/>
    </row>
    <row r="847" spans="2:2" ht="15.75" x14ac:dyDescent="0.25">
      <c r="B847" s="4"/>
    </row>
    <row r="848" spans="2:2" ht="15.75" x14ac:dyDescent="0.25">
      <c r="B848" s="4"/>
    </row>
    <row r="849" spans="2:2" ht="15.75" x14ac:dyDescent="0.25">
      <c r="B849" s="4"/>
    </row>
    <row r="850" spans="2:2" ht="15.75" x14ac:dyDescent="0.25">
      <c r="B850" s="4"/>
    </row>
    <row r="851" spans="2:2" ht="15.75" x14ac:dyDescent="0.25">
      <c r="B851" s="4"/>
    </row>
    <row r="852" spans="2:2" ht="15.75" x14ac:dyDescent="0.25">
      <c r="B852" s="4"/>
    </row>
    <row r="853" spans="2:2" ht="15.75" x14ac:dyDescent="0.25">
      <c r="B853" s="4"/>
    </row>
    <row r="854" spans="2:2" ht="15.75" x14ac:dyDescent="0.25">
      <c r="B854" s="4"/>
    </row>
    <row r="855" spans="2:2" ht="15.75" x14ac:dyDescent="0.25">
      <c r="B855" s="4"/>
    </row>
    <row r="856" spans="2:2" ht="15.75" x14ac:dyDescent="0.25">
      <c r="B856" s="4"/>
    </row>
    <row r="857" spans="2:2" ht="15.75" x14ac:dyDescent="0.25">
      <c r="B857" s="4"/>
    </row>
    <row r="858" spans="2:2" ht="15.75" x14ac:dyDescent="0.25">
      <c r="B858" s="4"/>
    </row>
    <row r="859" spans="2:2" ht="15.75" x14ac:dyDescent="0.25">
      <c r="B859" s="4"/>
    </row>
    <row r="860" spans="2:2" ht="15.75" x14ac:dyDescent="0.25">
      <c r="B860" s="4"/>
    </row>
    <row r="861" spans="2:2" ht="15.75" x14ac:dyDescent="0.25">
      <c r="B861" s="4"/>
    </row>
    <row r="862" spans="2:2" ht="15.75" x14ac:dyDescent="0.25">
      <c r="B862" s="4"/>
    </row>
    <row r="863" spans="2:2" ht="15.75" x14ac:dyDescent="0.25">
      <c r="B863" s="4"/>
    </row>
    <row r="864" spans="2:2" ht="15.75" x14ac:dyDescent="0.25">
      <c r="B864" s="4"/>
    </row>
    <row r="865" spans="2:2" ht="15.75" x14ac:dyDescent="0.25">
      <c r="B865" s="4"/>
    </row>
    <row r="866" spans="2:2" ht="15.75" x14ac:dyDescent="0.25">
      <c r="B866" s="4"/>
    </row>
    <row r="867" spans="2:2" ht="15.75" x14ac:dyDescent="0.25">
      <c r="B867" s="4"/>
    </row>
    <row r="868" spans="2:2" ht="15.75" x14ac:dyDescent="0.25">
      <c r="B868" s="4"/>
    </row>
    <row r="869" spans="2:2" ht="15.75" x14ac:dyDescent="0.25">
      <c r="B869" s="4"/>
    </row>
    <row r="870" spans="2:2" ht="15.75" x14ac:dyDescent="0.25">
      <c r="B870" s="4"/>
    </row>
    <row r="871" spans="2:2" ht="15.75" x14ac:dyDescent="0.25">
      <c r="B871" s="4"/>
    </row>
    <row r="872" spans="2:2" ht="15.75" x14ac:dyDescent="0.25">
      <c r="B872" s="4"/>
    </row>
    <row r="873" spans="2:2" ht="15.75" x14ac:dyDescent="0.25">
      <c r="B873" s="4"/>
    </row>
    <row r="874" spans="2:2" ht="15.75" x14ac:dyDescent="0.25">
      <c r="B874" s="4"/>
    </row>
    <row r="875" spans="2:2" ht="15.75" x14ac:dyDescent="0.25">
      <c r="B875" s="4"/>
    </row>
    <row r="876" spans="2:2" ht="15.75" x14ac:dyDescent="0.25">
      <c r="B876" s="4"/>
    </row>
    <row r="877" spans="2:2" ht="15.75" x14ac:dyDescent="0.25">
      <c r="B877" s="4"/>
    </row>
    <row r="878" spans="2:2" ht="15.75" x14ac:dyDescent="0.25">
      <c r="B878" s="4"/>
    </row>
    <row r="879" spans="2:2" ht="15.75" x14ac:dyDescent="0.25">
      <c r="B879" s="4"/>
    </row>
    <row r="880" spans="2:2" ht="15.75" x14ac:dyDescent="0.25">
      <c r="B880" s="4"/>
    </row>
    <row r="881" spans="2:2" ht="15.75" x14ac:dyDescent="0.25">
      <c r="B881" s="4"/>
    </row>
    <row r="882" spans="2:2" ht="15.75" x14ac:dyDescent="0.25">
      <c r="B882" s="4"/>
    </row>
    <row r="883" spans="2:2" ht="15.75" x14ac:dyDescent="0.25">
      <c r="B883" s="4"/>
    </row>
    <row r="884" spans="2:2" ht="15.75" x14ac:dyDescent="0.25">
      <c r="B884" s="4"/>
    </row>
    <row r="885" spans="2:2" ht="15.75" x14ac:dyDescent="0.25">
      <c r="B885" s="4"/>
    </row>
    <row r="886" spans="2:2" ht="15.75" x14ac:dyDescent="0.25">
      <c r="B886" s="4"/>
    </row>
    <row r="887" spans="2:2" ht="15.75" x14ac:dyDescent="0.25">
      <c r="B887" s="4"/>
    </row>
    <row r="888" spans="2:2" ht="15.75" x14ac:dyDescent="0.25">
      <c r="B888" s="4"/>
    </row>
    <row r="889" spans="2:2" ht="15.75" x14ac:dyDescent="0.25">
      <c r="B889" s="4"/>
    </row>
    <row r="890" spans="2:2" ht="15.75" x14ac:dyDescent="0.25">
      <c r="B890" s="4"/>
    </row>
    <row r="891" spans="2:2" ht="15.75" x14ac:dyDescent="0.25">
      <c r="B891" s="4"/>
    </row>
    <row r="892" spans="2:2" ht="15.75" x14ac:dyDescent="0.25">
      <c r="B892" s="4"/>
    </row>
    <row r="893" spans="2:2" ht="15.75" x14ac:dyDescent="0.25">
      <c r="B893" s="4"/>
    </row>
    <row r="894" spans="2:2" ht="15.75" x14ac:dyDescent="0.25">
      <c r="B894" s="4"/>
    </row>
    <row r="895" spans="2:2" ht="15.75" x14ac:dyDescent="0.25">
      <c r="B895" s="4"/>
    </row>
    <row r="896" spans="2:2" ht="15.75" x14ac:dyDescent="0.25">
      <c r="B896" s="4"/>
    </row>
    <row r="897" spans="2:2" ht="15.75" x14ac:dyDescent="0.25">
      <c r="B897" s="4"/>
    </row>
    <row r="898" spans="2:2" ht="15.75" x14ac:dyDescent="0.25">
      <c r="B898" s="4"/>
    </row>
    <row r="899" spans="2:2" ht="15.75" x14ac:dyDescent="0.25">
      <c r="B899" s="4"/>
    </row>
    <row r="900" spans="2:2" ht="15.75" x14ac:dyDescent="0.25">
      <c r="B900" s="4"/>
    </row>
    <row r="901" spans="2:2" ht="15.75" x14ac:dyDescent="0.25">
      <c r="B901" s="4"/>
    </row>
    <row r="902" spans="2:2" ht="15.75" x14ac:dyDescent="0.25">
      <c r="B902" s="4"/>
    </row>
    <row r="903" spans="2:2" ht="15.75" x14ac:dyDescent="0.25">
      <c r="B903" s="4"/>
    </row>
    <row r="904" spans="2:2" ht="15.75" x14ac:dyDescent="0.25">
      <c r="B904" s="4"/>
    </row>
    <row r="905" spans="2:2" ht="15.75" x14ac:dyDescent="0.25">
      <c r="B905" s="4"/>
    </row>
    <row r="906" spans="2:2" ht="15.75" x14ac:dyDescent="0.25">
      <c r="B906" s="4"/>
    </row>
    <row r="907" spans="2:2" ht="15.75" x14ac:dyDescent="0.25">
      <c r="B907" s="4"/>
    </row>
    <row r="908" spans="2:2" ht="15.75" x14ac:dyDescent="0.25">
      <c r="B908" s="4"/>
    </row>
    <row r="909" spans="2:2" ht="15.75" x14ac:dyDescent="0.25">
      <c r="B909" s="4"/>
    </row>
    <row r="910" spans="2:2" ht="15.75" x14ac:dyDescent="0.25">
      <c r="B910" s="4"/>
    </row>
    <row r="911" spans="2:2" ht="15.75" x14ac:dyDescent="0.25">
      <c r="B911" s="4"/>
    </row>
    <row r="912" spans="2:2" ht="15.75" x14ac:dyDescent="0.25">
      <c r="B912" s="4"/>
    </row>
    <row r="913" spans="2:2" ht="15.75" x14ac:dyDescent="0.25">
      <c r="B913" s="4"/>
    </row>
    <row r="914" spans="2:2" ht="15.75" x14ac:dyDescent="0.25">
      <c r="B914" s="4"/>
    </row>
    <row r="915" spans="2:2" ht="15.75" x14ac:dyDescent="0.25">
      <c r="B915" s="4"/>
    </row>
    <row r="916" spans="2:2" ht="15.75" x14ac:dyDescent="0.25">
      <c r="B916" s="4"/>
    </row>
    <row r="917" spans="2:2" ht="15.75" x14ac:dyDescent="0.25">
      <c r="B917" s="4"/>
    </row>
    <row r="918" spans="2:2" ht="15.75" x14ac:dyDescent="0.25">
      <c r="B918" s="4"/>
    </row>
    <row r="919" spans="2:2" ht="15.75" x14ac:dyDescent="0.25">
      <c r="B919" s="4"/>
    </row>
    <row r="920" spans="2:2" ht="15.75" x14ac:dyDescent="0.25">
      <c r="B920" s="4"/>
    </row>
    <row r="921" spans="2:2" ht="15.75" x14ac:dyDescent="0.25">
      <c r="B921" s="4"/>
    </row>
    <row r="922" spans="2:2" ht="15.75" x14ac:dyDescent="0.25">
      <c r="B922" s="4"/>
    </row>
    <row r="923" spans="2:2" ht="15.75" x14ac:dyDescent="0.25">
      <c r="B923" s="4"/>
    </row>
    <row r="924" spans="2:2" ht="15.75" x14ac:dyDescent="0.25">
      <c r="B924" s="4"/>
    </row>
    <row r="925" spans="2:2" ht="15.75" x14ac:dyDescent="0.25">
      <c r="B925" s="4"/>
    </row>
    <row r="926" spans="2:2" ht="15.75" x14ac:dyDescent="0.25">
      <c r="B926" s="4"/>
    </row>
    <row r="927" spans="2:2" ht="15.75" x14ac:dyDescent="0.25">
      <c r="B927" s="4"/>
    </row>
    <row r="928" spans="2:2" ht="15.75" x14ac:dyDescent="0.25">
      <c r="B928" s="4"/>
    </row>
    <row r="929" spans="2:2" ht="15.75" x14ac:dyDescent="0.25">
      <c r="B929" s="4"/>
    </row>
    <row r="930" spans="2:2" ht="15.75" x14ac:dyDescent="0.25">
      <c r="B930" s="4"/>
    </row>
    <row r="931" spans="2:2" ht="15.75" x14ac:dyDescent="0.25">
      <c r="B931" s="4"/>
    </row>
    <row r="932" spans="2:2" ht="15.75" x14ac:dyDescent="0.25">
      <c r="B932" s="4"/>
    </row>
    <row r="933" spans="2:2" ht="15.75" x14ac:dyDescent="0.25">
      <c r="B933" s="4"/>
    </row>
    <row r="934" spans="2:2" ht="15.75" x14ac:dyDescent="0.25">
      <c r="B934" s="4"/>
    </row>
    <row r="935" spans="2:2" ht="15.75" x14ac:dyDescent="0.25">
      <c r="B935" s="4"/>
    </row>
    <row r="936" spans="2:2" ht="15.75" x14ac:dyDescent="0.25">
      <c r="B936" s="4"/>
    </row>
    <row r="937" spans="2:2" ht="15.75" x14ac:dyDescent="0.25">
      <c r="B937" s="4"/>
    </row>
    <row r="938" spans="2:2" ht="15.75" x14ac:dyDescent="0.25">
      <c r="B938" s="4"/>
    </row>
    <row r="939" spans="2:2" ht="15.75" x14ac:dyDescent="0.25">
      <c r="B939" s="4"/>
    </row>
    <row r="940" spans="2:2" ht="15.75" x14ac:dyDescent="0.25">
      <c r="B940" s="4"/>
    </row>
    <row r="941" spans="2:2" ht="15.75" x14ac:dyDescent="0.25">
      <c r="B941" s="4"/>
    </row>
    <row r="942" spans="2:2" ht="15.75" x14ac:dyDescent="0.25">
      <c r="B942" s="4"/>
    </row>
    <row r="943" spans="2:2" ht="15.75" x14ac:dyDescent="0.25">
      <c r="B943" s="4"/>
    </row>
    <row r="944" spans="2:2" ht="15.75" x14ac:dyDescent="0.25">
      <c r="B944" s="4"/>
    </row>
    <row r="945" spans="2:2" ht="15.75" x14ac:dyDescent="0.25">
      <c r="B945" s="4"/>
    </row>
    <row r="946" spans="2:2" ht="15.75" x14ac:dyDescent="0.25">
      <c r="B946" s="4"/>
    </row>
    <row r="947" spans="2:2" ht="15.75" x14ac:dyDescent="0.25">
      <c r="B947" s="4"/>
    </row>
    <row r="948" spans="2:2" ht="15.75" x14ac:dyDescent="0.25">
      <c r="B948" s="4"/>
    </row>
    <row r="949" spans="2:2" ht="15.75" x14ac:dyDescent="0.25">
      <c r="B949" s="4"/>
    </row>
    <row r="950" spans="2:2" ht="15.75" x14ac:dyDescent="0.25">
      <c r="B950" s="4"/>
    </row>
    <row r="951" spans="2:2" ht="15.75" x14ac:dyDescent="0.25">
      <c r="B951" s="4"/>
    </row>
    <row r="952" spans="2:2" ht="15.75" x14ac:dyDescent="0.25">
      <c r="B952" s="4"/>
    </row>
    <row r="953" spans="2:2" ht="15.75" x14ac:dyDescent="0.25">
      <c r="B953" s="4"/>
    </row>
    <row r="954" spans="2:2" ht="15.75" x14ac:dyDescent="0.25">
      <c r="B954" s="4"/>
    </row>
    <row r="955" spans="2:2" ht="15.75" x14ac:dyDescent="0.25">
      <c r="B955" s="4"/>
    </row>
    <row r="956" spans="2:2" ht="15.75" x14ac:dyDescent="0.25">
      <c r="B956" s="4"/>
    </row>
    <row r="957" spans="2:2" ht="15.75" x14ac:dyDescent="0.25">
      <c r="B957" s="4"/>
    </row>
    <row r="958" spans="2:2" ht="15.75" x14ac:dyDescent="0.25">
      <c r="B958" s="4"/>
    </row>
    <row r="959" spans="2:2" ht="15.75" x14ac:dyDescent="0.25">
      <c r="B959" s="4"/>
    </row>
    <row r="960" spans="2:2" ht="15.75" x14ac:dyDescent="0.25">
      <c r="B960" s="4"/>
    </row>
    <row r="961" spans="2:2" ht="15.75" x14ac:dyDescent="0.25">
      <c r="B961" s="4"/>
    </row>
    <row r="962" spans="2:2" ht="15.75" x14ac:dyDescent="0.25">
      <c r="B962" s="4"/>
    </row>
    <row r="963" spans="2:2" ht="15.75" x14ac:dyDescent="0.25">
      <c r="B963" s="4"/>
    </row>
    <row r="964" spans="2:2" ht="15.75" x14ac:dyDescent="0.25">
      <c r="B964" s="4"/>
    </row>
    <row r="965" spans="2:2" ht="15.75" x14ac:dyDescent="0.25">
      <c r="B965" s="4"/>
    </row>
    <row r="966" spans="2:2" ht="15.75" x14ac:dyDescent="0.25">
      <c r="B966" s="4"/>
    </row>
    <row r="967" spans="2:2" ht="15.75" x14ac:dyDescent="0.25">
      <c r="B967" s="4"/>
    </row>
    <row r="968" spans="2:2" ht="15.75" x14ac:dyDescent="0.25">
      <c r="B968" s="4"/>
    </row>
    <row r="969" spans="2:2" ht="15.75" x14ac:dyDescent="0.25">
      <c r="B969" s="4"/>
    </row>
    <row r="970" spans="2:2" ht="15.75" x14ac:dyDescent="0.25">
      <c r="B970" s="4"/>
    </row>
    <row r="971" spans="2:2" ht="15.75" x14ac:dyDescent="0.25">
      <c r="B971" s="4"/>
    </row>
    <row r="972" spans="2:2" ht="15.75" x14ac:dyDescent="0.25">
      <c r="B972" s="4"/>
    </row>
    <row r="973" spans="2:2" ht="15.75" x14ac:dyDescent="0.25">
      <c r="B973" s="4"/>
    </row>
    <row r="974" spans="2:2" ht="15.75" x14ac:dyDescent="0.25">
      <c r="B974" s="4"/>
    </row>
    <row r="975" spans="2:2" ht="15.75" x14ac:dyDescent="0.25">
      <c r="B975" s="4"/>
    </row>
    <row r="976" spans="2:2" ht="15.75" x14ac:dyDescent="0.25">
      <c r="B976" s="4"/>
    </row>
    <row r="977" spans="2:2" ht="15.75" x14ac:dyDescent="0.25">
      <c r="B977" s="4"/>
    </row>
    <row r="978" spans="2:2" ht="15.75" x14ac:dyDescent="0.25">
      <c r="B978" s="4"/>
    </row>
    <row r="979" spans="2:2" ht="15.75" x14ac:dyDescent="0.25">
      <c r="B979" s="4"/>
    </row>
    <row r="980" spans="2:2" ht="15.75" x14ac:dyDescent="0.25">
      <c r="B980" s="4"/>
    </row>
    <row r="981" spans="2:2" ht="15.75" x14ac:dyDescent="0.25">
      <c r="B981" s="4"/>
    </row>
    <row r="982" spans="2:2" ht="15.75" x14ac:dyDescent="0.25">
      <c r="B982" s="4"/>
    </row>
    <row r="983" spans="2:2" ht="15.75" x14ac:dyDescent="0.25">
      <c r="B983" s="4"/>
    </row>
    <row r="984" spans="2:2" ht="15.75" x14ac:dyDescent="0.25">
      <c r="B984" s="4"/>
    </row>
    <row r="985" spans="2:2" ht="15.75" x14ac:dyDescent="0.25">
      <c r="B985" s="4"/>
    </row>
    <row r="986" spans="2:2" ht="15.75" x14ac:dyDescent="0.25">
      <c r="B986" s="4"/>
    </row>
    <row r="987" spans="2:2" ht="15.75" x14ac:dyDescent="0.25">
      <c r="B987" s="4"/>
    </row>
    <row r="988" spans="2:2" ht="15.75" x14ac:dyDescent="0.25">
      <c r="B988" s="4"/>
    </row>
    <row r="989" spans="2:2" ht="15.75" x14ac:dyDescent="0.25">
      <c r="B989" s="4"/>
    </row>
    <row r="990" spans="2:2" ht="15.75" x14ac:dyDescent="0.25">
      <c r="B990" s="4"/>
    </row>
    <row r="991" spans="2:2" ht="15.75" x14ac:dyDescent="0.25">
      <c r="B991" s="4"/>
    </row>
    <row r="992" spans="2:2" ht="15.75" x14ac:dyDescent="0.25">
      <c r="B992" s="4"/>
    </row>
    <row r="993" spans="2:2" ht="15.75" x14ac:dyDescent="0.25">
      <c r="B993" s="4"/>
    </row>
    <row r="994" spans="2:2" ht="15.75" x14ac:dyDescent="0.25">
      <c r="B994" s="4"/>
    </row>
    <row r="995" spans="2:2" ht="15.75" x14ac:dyDescent="0.25">
      <c r="B995" s="4"/>
    </row>
    <row r="996" spans="2:2" ht="15.75" x14ac:dyDescent="0.25">
      <c r="B996" s="4"/>
    </row>
    <row r="997" spans="2:2" ht="15.75" x14ac:dyDescent="0.25">
      <c r="B997" s="4"/>
    </row>
    <row r="998" spans="2:2" ht="15.75" x14ac:dyDescent="0.25">
      <c r="B998" s="4"/>
    </row>
    <row r="999" spans="2:2" ht="15.75" x14ac:dyDescent="0.25">
      <c r="B999" s="4"/>
    </row>
    <row r="1000" spans="2:2" ht="15.75" x14ac:dyDescent="0.25">
      <c r="B1000" s="4"/>
    </row>
    <row r="1001" spans="2:2" ht="15.75" x14ac:dyDescent="0.25">
      <c r="B1001" s="4"/>
    </row>
  </sheetData>
  <mergeCells count="2">
    <mergeCell ref="A2:C2"/>
    <mergeCell ref="A4:A2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workbookViewId="0">
      <selection activeCell="C3" sqref="C3"/>
    </sheetView>
  </sheetViews>
  <sheetFormatPr defaultColWidth="11.25" defaultRowHeight="15" customHeight="1" x14ac:dyDescent="0.25"/>
  <cols>
    <col min="2" max="2" width="21.75" customWidth="1"/>
    <col min="3" max="3" width="57.75" customWidth="1"/>
    <col min="4" max="4" width="67.25" customWidth="1"/>
  </cols>
  <sheetData>
    <row r="1" spans="1:4" ht="41.45" customHeight="1" x14ac:dyDescent="0.25"/>
    <row r="2" spans="1:4" ht="15.75" x14ac:dyDescent="0.25">
      <c r="A2" s="33" t="s">
        <v>0</v>
      </c>
      <c r="B2" s="41"/>
      <c r="C2" s="41"/>
      <c r="D2" s="1"/>
    </row>
    <row r="3" spans="1:4" ht="31.5" x14ac:dyDescent="0.25">
      <c r="A3" s="16" t="s">
        <v>1</v>
      </c>
      <c r="B3" s="17" t="s">
        <v>2</v>
      </c>
      <c r="C3" s="60" t="s">
        <v>4875</v>
      </c>
      <c r="D3" s="21" t="s">
        <v>4547</v>
      </c>
    </row>
    <row r="4" spans="1:4" ht="78.75" x14ac:dyDescent="0.25">
      <c r="A4" s="35" t="s">
        <v>2207</v>
      </c>
      <c r="B4" s="17">
        <v>3002120099114</v>
      </c>
      <c r="C4" s="19" t="s">
        <v>2208</v>
      </c>
      <c r="D4" s="19" t="s">
        <v>2209</v>
      </c>
    </row>
    <row r="5" spans="1:4" ht="47.25" x14ac:dyDescent="0.25">
      <c r="A5" s="42"/>
      <c r="B5" s="17">
        <v>3002120099116</v>
      </c>
      <c r="C5" s="19" t="s">
        <v>2210</v>
      </c>
      <c r="D5" s="19" t="s">
        <v>2211</v>
      </c>
    </row>
    <row r="6" spans="1:4" ht="47.25" x14ac:dyDescent="0.25">
      <c r="A6" s="42"/>
      <c r="B6" s="17">
        <v>3002120099118</v>
      </c>
      <c r="C6" s="19" t="s">
        <v>2212</v>
      </c>
      <c r="D6" s="19" t="s">
        <v>2213</v>
      </c>
    </row>
    <row r="7" spans="1:4" ht="63" x14ac:dyDescent="0.25">
      <c r="A7" s="42"/>
      <c r="B7" s="17">
        <v>3502900000101</v>
      </c>
      <c r="C7" s="19" t="s">
        <v>2214</v>
      </c>
      <c r="D7" s="19" t="s">
        <v>2215</v>
      </c>
    </row>
    <row r="8" spans="1:4" ht="63" x14ac:dyDescent="0.25">
      <c r="A8" s="42"/>
      <c r="B8" s="17">
        <v>3502900000102</v>
      </c>
      <c r="C8" s="19" t="s">
        <v>2216</v>
      </c>
      <c r="D8" s="19" t="s">
        <v>2217</v>
      </c>
    </row>
    <row r="9" spans="1:4" ht="15.75" x14ac:dyDescent="0.25">
      <c r="B9" s="4"/>
    </row>
    <row r="10" spans="1:4" ht="15.75" x14ac:dyDescent="0.25">
      <c r="B10" s="4"/>
    </row>
    <row r="11" spans="1:4" ht="15.75" x14ac:dyDescent="0.25">
      <c r="B11" s="4"/>
    </row>
    <row r="12" spans="1:4" ht="15.75" x14ac:dyDescent="0.25">
      <c r="B12" s="4"/>
    </row>
    <row r="13" spans="1:4" ht="15.75" x14ac:dyDescent="0.25">
      <c r="B13" s="4"/>
    </row>
    <row r="14" spans="1:4" ht="15.75" x14ac:dyDescent="0.25">
      <c r="B14" s="4"/>
    </row>
    <row r="15" spans="1:4" ht="15.75" x14ac:dyDescent="0.25">
      <c r="B15" s="4"/>
    </row>
    <row r="16" spans="1:4" ht="15.75" x14ac:dyDescent="0.25">
      <c r="B16" s="4"/>
    </row>
    <row r="17" spans="2:2" ht="15.75" x14ac:dyDescent="0.25">
      <c r="B17" s="4"/>
    </row>
    <row r="18" spans="2:2" ht="15.75" x14ac:dyDescent="0.25">
      <c r="B18" s="4"/>
    </row>
    <row r="19" spans="2:2" ht="15.75" x14ac:dyDescent="0.25">
      <c r="B19" s="4"/>
    </row>
    <row r="20" spans="2:2" ht="15.75" x14ac:dyDescent="0.25">
      <c r="B20" s="4"/>
    </row>
    <row r="21" spans="2:2" ht="15.75" x14ac:dyDescent="0.25">
      <c r="B21" s="4"/>
    </row>
    <row r="22" spans="2:2" ht="15.75" x14ac:dyDescent="0.25">
      <c r="B22" s="4"/>
    </row>
    <row r="23" spans="2:2" ht="15.75" x14ac:dyDescent="0.25">
      <c r="B23" s="4"/>
    </row>
    <row r="24" spans="2:2" ht="15.75" x14ac:dyDescent="0.25">
      <c r="B24" s="4"/>
    </row>
    <row r="25" spans="2:2" ht="15.75" x14ac:dyDescent="0.25">
      <c r="B25" s="4"/>
    </row>
    <row r="26" spans="2:2" ht="15.75" x14ac:dyDescent="0.25">
      <c r="B26" s="4"/>
    </row>
    <row r="27" spans="2:2" ht="15.75" x14ac:dyDescent="0.25">
      <c r="B27" s="4"/>
    </row>
    <row r="28" spans="2:2" ht="15.75" x14ac:dyDescent="0.25">
      <c r="B28" s="4"/>
    </row>
    <row r="29" spans="2:2" ht="15.75" x14ac:dyDescent="0.25">
      <c r="B29" s="4"/>
    </row>
    <row r="30" spans="2:2" ht="15.75" x14ac:dyDescent="0.25">
      <c r="B30" s="4"/>
    </row>
    <row r="31" spans="2:2" ht="15.75" x14ac:dyDescent="0.25">
      <c r="B31" s="4"/>
    </row>
    <row r="32" spans="2:2" ht="15.75" x14ac:dyDescent="0.25">
      <c r="B32" s="4"/>
    </row>
    <row r="33" spans="2:2" ht="15.75" x14ac:dyDescent="0.25">
      <c r="B33" s="4"/>
    </row>
    <row r="34" spans="2:2" ht="15.75" x14ac:dyDescent="0.25">
      <c r="B34" s="4"/>
    </row>
    <row r="35" spans="2:2" ht="15.75" x14ac:dyDescent="0.25">
      <c r="B35" s="4"/>
    </row>
    <row r="36" spans="2:2" ht="15.75" x14ac:dyDescent="0.25">
      <c r="B36" s="4"/>
    </row>
    <row r="37" spans="2:2" ht="15.75" x14ac:dyDescent="0.25">
      <c r="B37" s="4"/>
    </row>
    <row r="38" spans="2:2" ht="15.75" x14ac:dyDescent="0.25">
      <c r="B38" s="4"/>
    </row>
    <row r="39" spans="2:2" ht="15.75" x14ac:dyDescent="0.25">
      <c r="B39" s="4"/>
    </row>
    <row r="40" spans="2:2" ht="15.75" x14ac:dyDescent="0.25">
      <c r="B40" s="4"/>
    </row>
    <row r="41" spans="2:2" ht="15.75" x14ac:dyDescent="0.25">
      <c r="B41" s="4"/>
    </row>
    <row r="42" spans="2:2" ht="15.75" x14ac:dyDescent="0.25">
      <c r="B42" s="4"/>
    </row>
    <row r="43" spans="2:2" ht="15.75" x14ac:dyDescent="0.25">
      <c r="B43" s="4"/>
    </row>
    <row r="44" spans="2:2" ht="15.75" x14ac:dyDescent="0.25">
      <c r="B44" s="4"/>
    </row>
    <row r="45" spans="2:2" ht="15.75" x14ac:dyDescent="0.25">
      <c r="B45" s="4"/>
    </row>
    <row r="46" spans="2:2" ht="15.75" x14ac:dyDescent="0.25">
      <c r="B46" s="4"/>
    </row>
    <row r="47" spans="2:2" ht="15.75" x14ac:dyDescent="0.25">
      <c r="B47" s="4"/>
    </row>
    <row r="48" spans="2:2" ht="15.75" x14ac:dyDescent="0.25">
      <c r="B48" s="4"/>
    </row>
    <row r="49" spans="2:2" ht="15.75" x14ac:dyDescent="0.25">
      <c r="B49" s="4"/>
    </row>
    <row r="50" spans="2:2" ht="15.75" x14ac:dyDescent="0.25">
      <c r="B50" s="4"/>
    </row>
    <row r="51" spans="2:2" ht="15.75" x14ac:dyDescent="0.25">
      <c r="B51" s="4"/>
    </row>
    <row r="52" spans="2:2" ht="15.75" x14ac:dyDescent="0.25">
      <c r="B52" s="4"/>
    </row>
    <row r="53" spans="2:2" ht="15.75" x14ac:dyDescent="0.25">
      <c r="B53" s="4"/>
    </row>
    <row r="54" spans="2:2" ht="15.75" x14ac:dyDescent="0.25">
      <c r="B54" s="4"/>
    </row>
    <row r="55" spans="2:2" ht="15.75" x14ac:dyDescent="0.25">
      <c r="B55" s="4"/>
    </row>
    <row r="56" spans="2:2" ht="15.75" x14ac:dyDescent="0.25">
      <c r="B56" s="4"/>
    </row>
    <row r="57" spans="2:2" ht="15.75" x14ac:dyDescent="0.25">
      <c r="B57" s="4"/>
    </row>
    <row r="58" spans="2:2" ht="15.75" x14ac:dyDescent="0.25">
      <c r="B58" s="4"/>
    </row>
    <row r="59" spans="2:2" ht="15.75" x14ac:dyDescent="0.25">
      <c r="B59" s="4"/>
    </row>
    <row r="60" spans="2:2" ht="15.75" x14ac:dyDescent="0.25">
      <c r="B60" s="4"/>
    </row>
    <row r="61" spans="2:2" ht="15.75" x14ac:dyDescent="0.25">
      <c r="B61" s="4"/>
    </row>
    <row r="62" spans="2:2" ht="15.75" x14ac:dyDescent="0.25">
      <c r="B62" s="4"/>
    </row>
    <row r="63" spans="2:2" ht="15.75" x14ac:dyDescent="0.25">
      <c r="B63" s="4"/>
    </row>
    <row r="64" spans="2:2" ht="15.75" x14ac:dyDescent="0.25">
      <c r="B64" s="4"/>
    </row>
    <row r="65" spans="2:2" ht="15.75" x14ac:dyDescent="0.25">
      <c r="B65" s="4"/>
    </row>
    <row r="66" spans="2:2" ht="15.75" x14ac:dyDescent="0.25">
      <c r="B66" s="4"/>
    </row>
    <row r="67" spans="2:2" ht="15.75" x14ac:dyDescent="0.25">
      <c r="B67" s="4"/>
    </row>
    <row r="68" spans="2:2" ht="15.75" x14ac:dyDescent="0.25">
      <c r="B68" s="4"/>
    </row>
    <row r="69" spans="2:2" ht="15.75" x14ac:dyDescent="0.25">
      <c r="B69" s="4"/>
    </row>
    <row r="70" spans="2:2" ht="15.75" x14ac:dyDescent="0.25">
      <c r="B70" s="4"/>
    </row>
    <row r="71" spans="2:2" ht="15.75" x14ac:dyDescent="0.25">
      <c r="B71" s="4"/>
    </row>
    <row r="72" spans="2:2" ht="15.75" x14ac:dyDescent="0.25">
      <c r="B72" s="4"/>
    </row>
    <row r="73" spans="2:2" ht="15.75" x14ac:dyDescent="0.25">
      <c r="B73" s="4"/>
    </row>
    <row r="74" spans="2:2" ht="15.75" x14ac:dyDescent="0.25">
      <c r="B74" s="4"/>
    </row>
    <row r="75" spans="2:2" ht="15.75" x14ac:dyDescent="0.25">
      <c r="B75" s="4"/>
    </row>
    <row r="76" spans="2:2" ht="15.75" x14ac:dyDescent="0.25">
      <c r="B76" s="4"/>
    </row>
    <row r="77" spans="2:2" ht="15.75" x14ac:dyDescent="0.25">
      <c r="B77" s="4"/>
    </row>
    <row r="78" spans="2:2" ht="15.75" x14ac:dyDescent="0.25">
      <c r="B78" s="4"/>
    </row>
    <row r="79" spans="2:2" ht="15.75" x14ac:dyDescent="0.25">
      <c r="B79" s="4"/>
    </row>
    <row r="80" spans="2:2" ht="15.75" x14ac:dyDescent="0.25">
      <c r="B80" s="4"/>
    </row>
    <row r="81" spans="2:2" ht="15.75" x14ac:dyDescent="0.25">
      <c r="B81" s="4"/>
    </row>
    <row r="82" spans="2:2" ht="15.75" x14ac:dyDescent="0.25">
      <c r="B82" s="4"/>
    </row>
    <row r="83" spans="2:2" ht="15.75" x14ac:dyDescent="0.25">
      <c r="B83" s="4"/>
    </row>
    <row r="84" spans="2:2" ht="15.75" x14ac:dyDescent="0.25">
      <c r="B84" s="4"/>
    </row>
    <row r="85" spans="2:2" ht="15.75" x14ac:dyDescent="0.25">
      <c r="B85" s="4"/>
    </row>
    <row r="86" spans="2:2" ht="15.75" x14ac:dyDescent="0.25">
      <c r="B86" s="4"/>
    </row>
    <row r="87" spans="2:2" ht="15.75" x14ac:dyDescent="0.25">
      <c r="B87" s="4"/>
    </row>
    <row r="88" spans="2:2" ht="15.75" x14ac:dyDescent="0.25">
      <c r="B88" s="4"/>
    </row>
    <row r="89" spans="2:2" ht="15.75" x14ac:dyDescent="0.25">
      <c r="B89" s="4"/>
    </row>
    <row r="90" spans="2:2" ht="15.75" x14ac:dyDescent="0.25">
      <c r="B90" s="4"/>
    </row>
    <row r="91" spans="2:2" ht="15.75" x14ac:dyDescent="0.25">
      <c r="B91" s="4"/>
    </row>
    <row r="92" spans="2:2" ht="15.75" x14ac:dyDescent="0.25">
      <c r="B92" s="4"/>
    </row>
    <row r="93" spans="2:2" ht="15.75" x14ac:dyDescent="0.25">
      <c r="B93" s="4"/>
    </row>
    <row r="94" spans="2:2" ht="15.75" x14ac:dyDescent="0.25">
      <c r="B94" s="4"/>
    </row>
    <row r="95" spans="2:2" ht="15.75" x14ac:dyDescent="0.25">
      <c r="B95" s="4"/>
    </row>
    <row r="96" spans="2:2" ht="15.75" x14ac:dyDescent="0.25">
      <c r="B96" s="4"/>
    </row>
    <row r="97" spans="2:2" ht="15.75" x14ac:dyDescent="0.25">
      <c r="B97" s="4"/>
    </row>
    <row r="98" spans="2:2" ht="15.75" x14ac:dyDescent="0.25">
      <c r="B98" s="4"/>
    </row>
    <row r="99" spans="2:2" ht="15.75" x14ac:dyDescent="0.25">
      <c r="B99" s="4"/>
    </row>
    <row r="100" spans="2:2" ht="15.75" x14ac:dyDescent="0.25">
      <c r="B100" s="4"/>
    </row>
    <row r="101" spans="2:2" ht="15.75" x14ac:dyDescent="0.25">
      <c r="B101" s="4"/>
    </row>
    <row r="102" spans="2:2" ht="15.75" x14ac:dyDescent="0.25">
      <c r="B102" s="4"/>
    </row>
    <row r="103" spans="2:2" ht="15.75" x14ac:dyDescent="0.25">
      <c r="B103" s="4"/>
    </row>
    <row r="104" spans="2:2" ht="15.75" x14ac:dyDescent="0.25">
      <c r="B104" s="4"/>
    </row>
    <row r="105" spans="2:2" ht="15.75" x14ac:dyDescent="0.25">
      <c r="B105" s="4"/>
    </row>
    <row r="106" spans="2:2" ht="15.75" x14ac:dyDescent="0.25">
      <c r="B106" s="4"/>
    </row>
    <row r="107" spans="2:2" ht="15.75" x14ac:dyDescent="0.25">
      <c r="B107" s="4"/>
    </row>
    <row r="108" spans="2:2" ht="15.75" x14ac:dyDescent="0.25">
      <c r="B108" s="4"/>
    </row>
    <row r="109" spans="2:2" ht="15.75" x14ac:dyDescent="0.25">
      <c r="B109" s="4"/>
    </row>
    <row r="110" spans="2:2" ht="15.75" x14ac:dyDescent="0.25">
      <c r="B110" s="4"/>
    </row>
    <row r="111" spans="2:2" ht="15.75" x14ac:dyDescent="0.25">
      <c r="B111" s="4"/>
    </row>
    <row r="112" spans="2:2" ht="15.75" x14ac:dyDescent="0.25">
      <c r="B112" s="4"/>
    </row>
    <row r="113" spans="2:2" ht="15.75" x14ac:dyDescent="0.25">
      <c r="B113" s="4"/>
    </row>
    <row r="114" spans="2:2" ht="15.75" x14ac:dyDescent="0.25">
      <c r="B114" s="4"/>
    </row>
    <row r="115" spans="2:2" ht="15.75" x14ac:dyDescent="0.25">
      <c r="B115" s="4"/>
    </row>
    <row r="116" spans="2:2" ht="15.75" x14ac:dyDescent="0.25">
      <c r="B116" s="4"/>
    </row>
    <row r="117" spans="2:2" ht="15.75" x14ac:dyDescent="0.25">
      <c r="B117" s="4"/>
    </row>
    <row r="118" spans="2:2" ht="15.75" x14ac:dyDescent="0.25">
      <c r="B118" s="4"/>
    </row>
    <row r="119" spans="2:2" ht="15.75" x14ac:dyDescent="0.25">
      <c r="B119" s="4"/>
    </row>
    <row r="120" spans="2:2" ht="15.75" x14ac:dyDescent="0.25">
      <c r="B120" s="4"/>
    </row>
    <row r="121" spans="2:2" ht="15.75" x14ac:dyDescent="0.25">
      <c r="B121" s="4"/>
    </row>
    <row r="122" spans="2:2" ht="15.75" x14ac:dyDescent="0.25">
      <c r="B122" s="4"/>
    </row>
    <row r="123" spans="2:2" ht="15.75" x14ac:dyDescent="0.25">
      <c r="B123" s="4"/>
    </row>
    <row r="124" spans="2:2" ht="15.75" x14ac:dyDescent="0.25">
      <c r="B124" s="4"/>
    </row>
    <row r="125" spans="2:2" ht="15.75" x14ac:dyDescent="0.25">
      <c r="B125" s="4"/>
    </row>
    <row r="126" spans="2:2" ht="15.75" x14ac:dyDescent="0.25">
      <c r="B126" s="4"/>
    </row>
    <row r="127" spans="2:2" ht="15.75" x14ac:dyDescent="0.25">
      <c r="B127" s="4"/>
    </row>
    <row r="128" spans="2:2" ht="15.75" x14ac:dyDescent="0.25">
      <c r="B128" s="4"/>
    </row>
    <row r="129" spans="2:2" ht="15.75" x14ac:dyDescent="0.25">
      <c r="B129" s="4"/>
    </row>
    <row r="130" spans="2:2" ht="15.75" x14ac:dyDescent="0.25">
      <c r="B130" s="4"/>
    </row>
    <row r="131" spans="2:2" ht="15.75" x14ac:dyDescent="0.25">
      <c r="B131" s="4"/>
    </row>
    <row r="132" spans="2:2" ht="15.75" x14ac:dyDescent="0.25">
      <c r="B132" s="4"/>
    </row>
    <row r="133" spans="2:2" ht="15.75" x14ac:dyDescent="0.25">
      <c r="B133" s="4"/>
    </row>
    <row r="134" spans="2:2" ht="15.75" x14ac:dyDescent="0.25">
      <c r="B134" s="4"/>
    </row>
    <row r="135" spans="2:2" ht="15.75" x14ac:dyDescent="0.25">
      <c r="B135" s="4"/>
    </row>
    <row r="136" spans="2:2" ht="15.75" x14ac:dyDescent="0.25">
      <c r="B136" s="4"/>
    </row>
    <row r="137" spans="2:2" ht="15.75" x14ac:dyDescent="0.25">
      <c r="B137" s="4"/>
    </row>
    <row r="138" spans="2:2" ht="15.75" x14ac:dyDescent="0.25">
      <c r="B138" s="4"/>
    </row>
    <row r="139" spans="2:2" ht="15.75" x14ac:dyDescent="0.25">
      <c r="B139" s="4"/>
    </row>
    <row r="140" spans="2:2" ht="15.75" x14ac:dyDescent="0.25">
      <c r="B140" s="4"/>
    </row>
    <row r="141" spans="2:2" ht="15.75" x14ac:dyDescent="0.25">
      <c r="B141" s="4"/>
    </row>
    <row r="142" spans="2:2" ht="15.75" x14ac:dyDescent="0.25">
      <c r="B142" s="4"/>
    </row>
    <row r="143" spans="2:2" ht="15.75" x14ac:dyDescent="0.25">
      <c r="B143" s="4"/>
    </row>
    <row r="144" spans="2:2" ht="15.75" x14ac:dyDescent="0.25">
      <c r="B144" s="4"/>
    </row>
    <row r="145" spans="2:2" ht="15.75" x14ac:dyDescent="0.25">
      <c r="B145" s="4"/>
    </row>
    <row r="146" spans="2:2" ht="15.75" x14ac:dyDescent="0.25">
      <c r="B146" s="4"/>
    </row>
    <row r="147" spans="2:2" ht="15.75" x14ac:dyDescent="0.25">
      <c r="B147" s="4"/>
    </row>
    <row r="148" spans="2:2" ht="15.75" x14ac:dyDescent="0.25">
      <c r="B148" s="4"/>
    </row>
    <row r="149" spans="2:2" ht="15.75" x14ac:dyDescent="0.25">
      <c r="B149" s="4"/>
    </row>
    <row r="150" spans="2:2" ht="15.75" x14ac:dyDescent="0.25">
      <c r="B150" s="4"/>
    </row>
    <row r="151" spans="2:2" ht="15.75" x14ac:dyDescent="0.25">
      <c r="B151" s="4"/>
    </row>
    <row r="152" spans="2:2" ht="15.75" x14ac:dyDescent="0.25">
      <c r="B152" s="4"/>
    </row>
    <row r="153" spans="2:2" ht="15.75" x14ac:dyDescent="0.25">
      <c r="B153" s="4"/>
    </row>
    <row r="154" spans="2:2" ht="15.75" x14ac:dyDescent="0.25">
      <c r="B154" s="4"/>
    </row>
    <row r="155" spans="2:2" ht="15.75" x14ac:dyDescent="0.25">
      <c r="B155" s="4"/>
    </row>
    <row r="156" spans="2:2" ht="15.75" x14ac:dyDescent="0.25">
      <c r="B156" s="4"/>
    </row>
    <row r="157" spans="2:2" ht="15.75" x14ac:dyDescent="0.25">
      <c r="B157" s="4"/>
    </row>
    <row r="158" spans="2:2" ht="15.75" x14ac:dyDescent="0.25">
      <c r="B158" s="4"/>
    </row>
    <row r="159" spans="2:2" ht="15.75" x14ac:dyDescent="0.25">
      <c r="B159" s="4"/>
    </row>
    <row r="160" spans="2:2" ht="15.75" x14ac:dyDescent="0.25">
      <c r="B160" s="4"/>
    </row>
    <row r="161" spans="2:2" ht="15.75" x14ac:dyDescent="0.25">
      <c r="B161" s="4"/>
    </row>
    <row r="162" spans="2:2" ht="15.75" x14ac:dyDescent="0.25">
      <c r="B162" s="4"/>
    </row>
    <row r="163" spans="2:2" ht="15.75" x14ac:dyDescent="0.25">
      <c r="B163" s="4"/>
    </row>
    <row r="164" spans="2:2" ht="15.75" x14ac:dyDescent="0.25">
      <c r="B164" s="4"/>
    </row>
    <row r="165" spans="2:2" ht="15.75" x14ac:dyDescent="0.25">
      <c r="B165" s="4"/>
    </row>
    <row r="166" spans="2:2" ht="15.75" x14ac:dyDescent="0.25">
      <c r="B166" s="4"/>
    </row>
    <row r="167" spans="2:2" ht="15.75" x14ac:dyDescent="0.25">
      <c r="B167" s="4"/>
    </row>
    <row r="168" spans="2:2" ht="15.75" x14ac:dyDescent="0.25">
      <c r="B168" s="4"/>
    </row>
    <row r="169" spans="2:2" ht="15.75" x14ac:dyDescent="0.25">
      <c r="B169" s="4"/>
    </row>
    <row r="170" spans="2:2" ht="15.75" x14ac:dyDescent="0.25">
      <c r="B170" s="4"/>
    </row>
    <row r="171" spans="2:2" ht="15.75" x14ac:dyDescent="0.25">
      <c r="B171" s="4"/>
    </row>
    <row r="172" spans="2:2" ht="15.75" x14ac:dyDescent="0.25">
      <c r="B172" s="4"/>
    </row>
    <row r="173" spans="2:2" ht="15.75" x14ac:dyDescent="0.25">
      <c r="B173" s="4"/>
    </row>
    <row r="174" spans="2:2" ht="15.75" x14ac:dyDescent="0.25">
      <c r="B174" s="4"/>
    </row>
    <row r="175" spans="2:2" ht="15.75" x14ac:dyDescent="0.25">
      <c r="B175" s="4"/>
    </row>
    <row r="176" spans="2:2" ht="15.75" x14ac:dyDescent="0.25">
      <c r="B176" s="4"/>
    </row>
    <row r="177" spans="2:2" ht="15.75" x14ac:dyDescent="0.25">
      <c r="B177" s="4"/>
    </row>
    <row r="178" spans="2:2" ht="15.75" x14ac:dyDescent="0.25">
      <c r="B178" s="4"/>
    </row>
    <row r="179" spans="2:2" ht="15.75" x14ac:dyDescent="0.25">
      <c r="B179" s="4"/>
    </row>
    <row r="180" spans="2:2" ht="15.75" x14ac:dyDescent="0.25">
      <c r="B180" s="4"/>
    </row>
    <row r="181" spans="2:2" ht="15.75" x14ac:dyDescent="0.25">
      <c r="B181" s="4"/>
    </row>
    <row r="182" spans="2:2" ht="15.75" x14ac:dyDescent="0.25">
      <c r="B182" s="4"/>
    </row>
    <row r="183" spans="2:2" ht="15.75" x14ac:dyDescent="0.25">
      <c r="B183" s="4"/>
    </row>
    <row r="184" spans="2:2" ht="15.75" x14ac:dyDescent="0.25">
      <c r="B184" s="4"/>
    </row>
    <row r="185" spans="2:2" ht="15.75" x14ac:dyDescent="0.25">
      <c r="B185" s="4"/>
    </row>
    <row r="186" spans="2:2" ht="15.75" x14ac:dyDescent="0.25">
      <c r="B186" s="4"/>
    </row>
    <row r="187" spans="2:2" ht="15.75" x14ac:dyDescent="0.25">
      <c r="B187" s="4"/>
    </row>
    <row r="188" spans="2:2" ht="15.75" x14ac:dyDescent="0.25">
      <c r="B188" s="4"/>
    </row>
    <row r="189" spans="2:2" ht="15.75" x14ac:dyDescent="0.25">
      <c r="B189" s="4"/>
    </row>
    <row r="190" spans="2:2" ht="15.75" x14ac:dyDescent="0.25">
      <c r="B190" s="4"/>
    </row>
    <row r="191" spans="2:2" ht="15.75" x14ac:dyDescent="0.25">
      <c r="B191" s="4"/>
    </row>
    <row r="192" spans="2:2" ht="15.75" x14ac:dyDescent="0.25">
      <c r="B192" s="4"/>
    </row>
    <row r="193" spans="2:2" ht="15.75" x14ac:dyDescent="0.25">
      <c r="B193" s="4"/>
    </row>
    <row r="194" spans="2:2" ht="15.75" x14ac:dyDescent="0.25">
      <c r="B194" s="4"/>
    </row>
    <row r="195" spans="2:2" ht="15.75" x14ac:dyDescent="0.25">
      <c r="B195" s="4"/>
    </row>
    <row r="196" spans="2:2" ht="15.75" x14ac:dyDescent="0.25">
      <c r="B196" s="4"/>
    </row>
    <row r="197" spans="2:2" ht="15.75" x14ac:dyDescent="0.25">
      <c r="B197" s="4"/>
    </row>
    <row r="198" spans="2:2" ht="15.75" x14ac:dyDescent="0.25">
      <c r="B198" s="4"/>
    </row>
    <row r="199" spans="2:2" ht="15.75" x14ac:dyDescent="0.25">
      <c r="B199" s="4"/>
    </row>
    <row r="200" spans="2:2" ht="15.75" x14ac:dyDescent="0.25">
      <c r="B200" s="4"/>
    </row>
    <row r="201" spans="2:2" ht="15.75" x14ac:dyDescent="0.25">
      <c r="B201" s="4"/>
    </row>
    <row r="202" spans="2:2" ht="15.75" x14ac:dyDescent="0.25">
      <c r="B202" s="4"/>
    </row>
    <row r="203" spans="2:2" ht="15.75" x14ac:dyDescent="0.25">
      <c r="B203" s="4"/>
    </row>
    <row r="204" spans="2:2" ht="15.75" x14ac:dyDescent="0.25">
      <c r="B204" s="4"/>
    </row>
    <row r="205" spans="2:2" ht="15.75" x14ac:dyDescent="0.25">
      <c r="B205" s="4"/>
    </row>
    <row r="206" spans="2:2" ht="15.75" x14ac:dyDescent="0.25">
      <c r="B206" s="4"/>
    </row>
    <row r="207" spans="2:2" ht="15.75" x14ac:dyDescent="0.25">
      <c r="B207" s="4"/>
    </row>
    <row r="208" spans="2:2" ht="15.75" x14ac:dyDescent="0.25">
      <c r="B208" s="4"/>
    </row>
    <row r="209" spans="2:2" ht="15.75" x14ac:dyDescent="0.25">
      <c r="B209" s="4"/>
    </row>
    <row r="210" spans="2:2" ht="15.75" x14ac:dyDescent="0.25">
      <c r="B210" s="4"/>
    </row>
    <row r="211" spans="2:2" ht="15.75" x14ac:dyDescent="0.25">
      <c r="B211" s="4"/>
    </row>
    <row r="212" spans="2:2" ht="15.75" x14ac:dyDescent="0.25">
      <c r="B212" s="4"/>
    </row>
    <row r="213" spans="2:2" ht="15.75" x14ac:dyDescent="0.25">
      <c r="B213" s="4"/>
    </row>
    <row r="214" spans="2:2" ht="15.75" x14ac:dyDescent="0.25">
      <c r="B214" s="4"/>
    </row>
    <row r="215" spans="2:2" ht="15.75" x14ac:dyDescent="0.25">
      <c r="B215" s="4"/>
    </row>
    <row r="216" spans="2:2" ht="15.75" x14ac:dyDescent="0.25">
      <c r="B216" s="4"/>
    </row>
    <row r="217" spans="2:2" ht="15.75" x14ac:dyDescent="0.25">
      <c r="B217" s="4"/>
    </row>
    <row r="218" spans="2:2" ht="15.75" x14ac:dyDescent="0.25">
      <c r="B218" s="4"/>
    </row>
    <row r="219" spans="2:2" ht="15.75" x14ac:dyDescent="0.25">
      <c r="B219" s="4"/>
    </row>
    <row r="220" spans="2:2" ht="15.75" x14ac:dyDescent="0.25">
      <c r="B220" s="4"/>
    </row>
    <row r="221" spans="2:2" ht="15.75" x14ac:dyDescent="0.25">
      <c r="B221" s="4"/>
    </row>
    <row r="222" spans="2:2" ht="15.75" x14ac:dyDescent="0.25">
      <c r="B222" s="4"/>
    </row>
    <row r="223" spans="2:2" ht="15.75" x14ac:dyDescent="0.25">
      <c r="B223" s="4"/>
    </row>
    <row r="224" spans="2:2" ht="15.75" x14ac:dyDescent="0.25">
      <c r="B224" s="4"/>
    </row>
    <row r="225" spans="2:2" ht="15.75" x14ac:dyDescent="0.25">
      <c r="B225" s="4"/>
    </row>
    <row r="226" spans="2:2" ht="15.75" x14ac:dyDescent="0.25">
      <c r="B226" s="4"/>
    </row>
    <row r="227" spans="2:2" ht="15.75" x14ac:dyDescent="0.25">
      <c r="B227" s="4"/>
    </row>
    <row r="228" spans="2:2" ht="15.75" x14ac:dyDescent="0.25">
      <c r="B228" s="4"/>
    </row>
    <row r="229" spans="2:2" ht="15.75" x14ac:dyDescent="0.25">
      <c r="B229" s="4"/>
    </row>
    <row r="230" spans="2:2" ht="15.75" x14ac:dyDescent="0.25">
      <c r="B230" s="4"/>
    </row>
    <row r="231" spans="2:2" ht="15.75" x14ac:dyDescent="0.25">
      <c r="B231" s="4"/>
    </row>
    <row r="232" spans="2:2" ht="15.75" x14ac:dyDescent="0.25">
      <c r="B232" s="4"/>
    </row>
    <row r="233" spans="2:2" ht="15.75" x14ac:dyDescent="0.25">
      <c r="B233" s="4"/>
    </row>
    <row r="234" spans="2:2" ht="15.75" x14ac:dyDescent="0.25">
      <c r="B234" s="4"/>
    </row>
    <row r="235" spans="2:2" ht="15.75" x14ac:dyDescent="0.25">
      <c r="B235" s="4"/>
    </row>
    <row r="236" spans="2:2" ht="15.75" x14ac:dyDescent="0.25">
      <c r="B236" s="4"/>
    </row>
    <row r="237" spans="2:2" ht="15.75" x14ac:dyDescent="0.25">
      <c r="B237" s="4"/>
    </row>
    <row r="238" spans="2:2" ht="15.75" x14ac:dyDescent="0.25">
      <c r="B238" s="4"/>
    </row>
    <row r="239" spans="2:2" ht="15.75" x14ac:dyDescent="0.25">
      <c r="B239" s="4"/>
    </row>
    <row r="240" spans="2:2" ht="15.75" x14ac:dyDescent="0.25">
      <c r="B240" s="4"/>
    </row>
    <row r="241" spans="2:2" ht="15.75" x14ac:dyDescent="0.25">
      <c r="B241" s="4"/>
    </row>
    <row r="242" spans="2:2" ht="15.75" x14ac:dyDescent="0.25">
      <c r="B242" s="4"/>
    </row>
    <row r="243" spans="2:2" ht="15.75" x14ac:dyDescent="0.25">
      <c r="B243" s="4"/>
    </row>
    <row r="244" spans="2:2" ht="15.75" x14ac:dyDescent="0.25">
      <c r="B244" s="4"/>
    </row>
    <row r="245" spans="2:2" ht="15.75" x14ac:dyDescent="0.25">
      <c r="B245" s="4"/>
    </row>
    <row r="246" spans="2:2" ht="15.75" x14ac:dyDescent="0.25">
      <c r="B246" s="4"/>
    </row>
    <row r="247" spans="2:2" ht="15.75" x14ac:dyDescent="0.25">
      <c r="B247" s="4"/>
    </row>
    <row r="248" spans="2:2" ht="15.75" x14ac:dyDescent="0.25">
      <c r="B248" s="4"/>
    </row>
    <row r="249" spans="2:2" ht="15.75" x14ac:dyDescent="0.25">
      <c r="B249" s="4"/>
    </row>
    <row r="250" spans="2:2" ht="15.75" x14ac:dyDescent="0.25">
      <c r="B250" s="4"/>
    </row>
    <row r="251" spans="2:2" ht="15.75" x14ac:dyDescent="0.25">
      <c r="B251" s="4"/>
    </row>
    <row r="252" spans="2:2" ht="15.75" x14ac:dyDescent="0.25">
      <c r="B252" s="4"/>
    </row>
    <row r="253" spans="2:2" ht="15.75" x14ac:dyDescent="0.25">
      <c r="B253" s="4"/>
    </row>
    <row r="254" spans="2:2" ht="15.75" x14ac:dyDescent="0.25">
      <c r="B254" s="4"/>
    </row>
    <row r="255" spans="2:2" ht="15.75" x14ac:dyDescent="0.25">
      <c r="B255" s="4"/>
    </row>
    <row r="256" spans="2:2" ht="15.75" x14ac:dyDescent="0.25">
      <c r="B256" s="4"/>
    </row>
    <row r="257" spans="2:2" ht="15.75" x14ac:dyDescent="0.25">
      <c r="B257" s="4"/>
    </row>
    <row r="258" spans="2:2" ht="15.75" x14ac:dyDescent="0.25">
      <c r="B258" s="4"/>
    </row>
    <row r="259" spans="2:2" ht="15.75" x14ac:dyDescent="0.25">
      <c r="B259" s="4"/>
    </row>
    <row r="260" spans="2:2" ht="15.75" x14ac:dyDescent="0.25">
      <c r="B260" s="4"/>
    </row>
    <row r="261" spans="2:2" ht="15.75" x14ac:dyDescent="0.25">
      <c r="B261" s="4"/>
    </row>
    <row r="262" spans="2:2" ht="15.75" x14ac:dyDescent="0.25">
      <c r="B262" s="4"/>
    </row>
    <row r="263" spans="2:2" ht="15.75" x14ac:dyDescent="0.25">
      <c r="B263" s="4"/>
    </row>
    <row r="264" spans="2:2" ht="15.75" x14ac:dyDescent="0.25">
      <c r="B264" s="4"/>
    </row>
    <row r="265" spans="2:2" ht="15.75" x14ac:dyDescent="0.25">
      <c r="B265" s="4"/>
    </row>
    <row r="266" spans="2:2" ht="15.75" x14ac:dyDescent="0.25">
      <c r="B266" s="4"/>
    </row>
    <row r="267" spans="2:2" ht="15.75" x14ac:dyDescent="0.25">
      <c r="B267" s="4"/>
    </row>
    <row r="268" spans="2:2" ht="15.75" x14ac:dyDescent="0.25">
      <c r="B268" s="4"/>
    </row>
    <row r="269" spans="2:2" ht="15.75" x14ac:dyDescent="0.25">
      <c r="B269" s="4"/>
    </row>
    <row r="270" spans="2:2" ht="15.75" x14ac:dyDescent="0.25">
      <c r="B270" s="4"/>
    </row>
    <row r="271" spans="2:2" ht="15.75" x14ac:dyDescent="0.25">
      <c r="B271" s="4"/>
    </row>
    <row r="272" spans="2:2" ht="15.75" x14ac:dyDescent="0.25">
      <c r="B272" s="4"/>
    </row>
    <row r="273" spans="2:2" ht="15.75" x14ac:dyDescent="0.25">
      <c r="B273" s="4"/>
    </row>
    <row r="274" spans="2:2" ht="15.75" x14ac:dyDescent="0.25">
      <c r="B274" s="4"/>
    </row>
    <row r="275" spans="2:2" ht="15.75" x14ac:dyDescent="0.25">
      <c r="B275" s="4"/>
    </row>
    <row r="276" spans="2:2" ht="15.75" x14ac:dyDescent="0.25">
      <c r="B276" s="4"/>
    </row>
    <row r="277" spans="2:2" ht="15.75" x14ac:dyDescent="0.25">
      <c r="B277" s="4"/>
    </row>
    <row r="278" spans="2:2" ht="15.75" x14ac:dyDescent="0.25">
      <c r="B278" s="4"/>
    </row>
    <row r="279" spans="2:2" ht="15.75" x14ac:dyDescent="0.25">
      <c r="B279" s="4"/>
    </row>
    <row r="280" spans="2:2" ht="15.75" x14ac:dyDescent="0.25">
      <c r="B280" s="4"/>
    </row>
    <row r="281" spans="2:2" ht="15.75" x14ac:dyDescent="0.25">
      <c r="B281" s="4"/>
    </row>
    <row r="282" spans="2:2" ht="15.75" x14ac:dyDescent="0.25">
      <c r="B282" s="4"/>
    </row>
    <row r="283" spans="2:2" ht="15.75" x14ac:dyDescent="0.25">
      <c r="B283" s="4"/>
    </row>
    <row r="284" spans="2:2" ht="15.75" x14ac:dyDescent="0.25">
      <c r="B284" s="4"/>
    </row>
    <row r="285" spans="2:2" ht="15.75" x14ac:dyDescent="0.25">
      <c r="B285" s="4"/>
    </row>
    <row r="286" spans="2:2" ht="15.75" x14ac:dyDescent="0.25">
      <c r="B286" s="4"/>
    </row>
    <row r="287" spans="2:2" ht="15.75" x14ac:dyDescent="0.25">
      <c r="B287" s="4"/>
    </row>
    <row r="288" spans="2:2" ht="15.75" x14ac:dyDescent="0.25">
      <c r="B288" s="4"/>
    </row>
    <row r="289" spans="2:2" ht="15.75" x14ac:dyDescent="0.25">
      <c r="B289" s="4"/>
    </row>
    <row r="290" spans="2:2" ht="15.75" x14ac:dyDescent="0.25">
      <c r="B290" s="4"/>
    </row>
    <row r="291" spans="2:2" ht="15.75" x14ac:dyDescent="0.25">
      <c r="B291" s="4"/>
    </row>
    <row r="292" spans="2:2" ht="15.75" x14ac:dyDescent="0.25">
      <c r="B292" s="4"/>
    </row>
    <row r="293" spans="2:2" ht="15.75" x14ac:dyDescent="0.25">
      <c r="B293" s="4"/>
    </row>
    <row r="294" spans="2:2" ht="15.75" x14ac:dyDescent="0.25">
      <c r="B294" s="4"/>
    </row>
    <row r="295" spans="2:2" ht="15.75" x14ac:dyDescent="0.25">
      <c r="B295" s="4"/>
    </row>
    <row r="296" spans="2:2" ht="15.75" x14ac:dyDescent="0.25">
      <c r="B296" s="4"/>
    </row>
    <row r="297" spans="2:2" ht="15.75" x14ac:dyDescent="0.25">
      <c r="B297" s="4"/>
    </row>
    <row r="298" spans="2:2" ht="15.75" x14ac:dyDescent="0.25">
      <c r="B298" s="4"/>
    </row>
    <row r="299" spans="2:2" ht="15.75" x14ac:dyDescent="0.25">
      <c r="B299" s="4"/>
    </row>
    <row r="300" spans="2:2" ht="15.75" x14ac:dyDescent="0.25">
      <c r="B300" s="4"/>
    </row>
    <row r="301" spans="2:2" ht="15.75" x14ac:dyDescent="0.25">
      <c r="B301" s="4"/>
    </row>
    <row r="302" spans="2:2" ht="15.75" x14ac:dyDescent="0.25">
      <c r="B302" s="4"/>
    </row>
    <row r="303" spans="2:2" ht="15.75" x14ac:dyDescent="0.25">
      <c r="B303" s="4"/>
    </row>
    <row r="304" spans="2:2" ht="15.75" x14ac:dyDescent="0.25">
      <c r="B304" s="4"/>
    </row>
    <row r="305" spans="2:2" ht="15.75" x14ac:dyDescent="0.25">
      <c r="B305" s="4"/>
    </row>
    <row r="306" spans="2:2" ht="15.75" x14ac:dyDescent="0.25">
      <c r="B306" s="4"/>
    </row>
    <row r="307" spans="2:2" ht="15.75" x14ac:dyDescent="0.25">
      <c r="B307" s="4"/>
    </row>
    <row r="308" spans="2:2" ht="15.75" x14ac:dyDescent="0.25">
      <c r="B308" s="4"/>
    </row>
    <row r="309" spans="2:2" ht="15.75" x14ac:dyDescent="0.25">
      <c r="B309" s="4"/>
    </row>
    <row r="310" spans="2:2" ht="15.75" x14ac:dyDescent="0.25">
      <c r="B310" s="4"/>
    </row>
    <row r="311" spans="2:2" ht="15.75" x14ac:dyDescent="0.25">
      <c r="B311" s="4"/>
    </row>
    <row r="312" spans="2:2" ht="15.75" x14ac:dyDescent="0.25">
      <c r="B312" s="4"/>
    </row>
    <row r="313" spans="2:2" ht="15.75" x14ac:dyDescent="0.25">
      <c r="B313" s="4"/>
    </row>
    <row r="314" spans="2:2" ht="15.75" x14ac:dyDescent="0.25">
      <c r="B314" s="4"/>
    </row>
    <row r="315" spans="2:2" ht="15.75" x14ac:dyDescent="0.25">
      <c r="B315" s="4"/>
    </row>
    <row r="316" spans="2:2" ht="15.75" x14ac:dyDescent="0.25">
      <c r="B316" s="4"/>
    </row>
    <row r="317" spans="2:2" ht="15.75" x14ac:dyDescent="0.25">
      <c r="B317" s="4"/>
    </row>
    <row r="318" spans="2:2" ht="15.75" x14ac:dyDescent="0.25">
      <c r="B318" s="4"/>
    </row>
    <row r="319" spans="2:2" ht="15.75" x14ac:dyDescent="0.25">
      <c r="B319" s="4"/>
    </row>
    <row r="320" spans="2:2" ht="15.75" x14ac:dyDescent="0.25">
      <c r="B320" s="4"/>
    </row>
    <row r="321" spans="2:2" ht="15.75" x14ac:dyDescent="0.25">
      <c r="B321" s="4"/>
    </row>
    <row r="322" spans="2:2" ht="15.75" x14ac:dyDescent="0.25">
      <c r="B322" s="4"/>
    </row>
    <row r="323" spans="2:2" ht="15.75" x14ac:dyDescent="0.25">
      <c r="B323" s="4"/>
    </row>
    <row r="324" spans="2:2" ht="15.75" x14ac:dyDescent="0.25">
      <c r="B324" s="4"/>
    </row>
    <row r="325" spans="2:2" ht="15.75" x14ac:dyDescent="0.25">
      <c r="B325" s="4"/>
    </row>
    <row r="326" spans="2:2" ht="15.75" x14ac:dyDescent="0.25">
      <c r="B326" s="4"/>
    </row>
    <row r="327" spans="2:2" ht="15.75" x14ac:dyDescent="0.25">
      <c r="B327" s="4"/>
    </row>
    <row r="328" spans="2:2" ht="15.75" x14ac:dyDescent="0.25">
      <c r="B328" s="4"/>
    </row>
    <row r="329" spans="2:2" ht="15.75" x14ac:dyDescent="0.25">
      <c r="B329" s="4"/>
    </row>
    <row r="330" spans="2:2" ht="15.75" x14ac:dyDescent="0.25">
      <c r="B330" s="4"/>
    </row>
    <row r="331" spans="2:2" ht="15.75" x14ac:dyDescent="0.25">
      <c r="B331" s="4"/>
    </row>
    <row r="332" spans="2:2" ht="15.75" x14ac:dyDescent="0.25">
      <c r="B332" s="4"/>
    </row>
    <row r="333" spans="2:2" ht="15.75" x14ac:dyDescent="0.25">
      <c r="B333" s="4"/>
    </row>
    <row r="334" spans="2:2" ht="15.75" x14ac:dyDescent="0.25">
      <c r="B334" s="4"/>
    </row>
    <row r="335" spans="2:2" ht="15.75" x14ac:dyDescent="0.25">
      <c r="B335" s="4"/>
    </row>
    <row r="336" spans="2:2" ht="15.75" x14ac:dyDescent="0.25">
      <c r="B336" s="4"/>
    </row>
    <row r="337" spans="2:2" ht="15.75" x14ac:dyDescent="0.25">
      <c r="B337" s="4"/>
    </row>
    <row r="338" spans="2:2" ht="15.75" x14ac:dyDescent="0.25">
      <c r="B338" s="4"/>
    </row>
    <row r="339" spans="2:2" ht="15.75" x14ac:dyDescent="0.25">
      <c r="B339" s="4"/>
    </row>
    <row r="340" spans="2:2" ht="15.75" x14ac:dyDescent="0.25">
      <c r="B340" s="4"/>
    </row>
    <row r="341" spans="2:2" ht="15.75" x14ac:dyDescent="0.25">
      <c r="B341" s="4"/>
    </row>
    <row r="342" spans="2:2" ht="15.75" x14ac:dyDescent="0.25">
      <c r="B342" s="4"/>
    </row>
    <row r="343" spans="2:2" ht="15.75" x14ac:dyDescent="0.25">
      <c r="B343" s="4"/>
    </row>
    <row r="344" spans="2:2" ht="15.75" x14ac:dyDescent="0.25">
      <c r="B344" s="4"/>
    </row>
    <row r="345" spans="2:2" ht="15.75" x14ac:dyDescent="0.25">
      <c r="B345" s="4"/>
    </row>
    <row r="346" spans="2:2" ht="15.75" x14ac:dyDescent="0.25">
      <c r="B346" s="4"/>
    </row>
    <row r="347" spans="2:2" ht="15.75" x14ac:dyDescent="0.25">
      <c r="B347" s="4"/>
    </row>
    <row r="348" spans="2:2" ht="15.75" x14ac:dyDescent="0.25">
      <c r="B348" s="4"/>
    </row>
    <row r="349" spans="2:2" ht="15.75" x14ac:dyDescent="0.25">
      <c r="B349" s="4"/>
    </row>
    <row r="350" spans="2:2" ht="15.75" x14ac:dyDescent="0.25">
      <c r="B350" s="4"/>
    </row>
    <row r="351" spans="2:2" ht="15.75" x14ac:dyDescent="0.25">
      <c r="B351" s="4"/>
    </row>
    <row r="352" spans="2:2" ht="15.75" x14ac:dyDescent="0.25">
      <c r="B352" s="4"/>
    </row>
    <row r="353" spans="2:2" ht="15.75" x14ac:dyDescent="0.25">
      <c r="B353" s="4"/>
    </row>
    <row r="354" spans="2:2" ht="15.75" x14ac:dyDescent="0.25">
      <c r="B354" s="4"/>
    </row>
    <row r="355" spans="2:2" ht="15.75" x14ac:dyDescent="0.25">
      <c r="B355" s="4"/>
    </row>
    <row r="356" spans="2:2" ht="15.75" x14ac:dyDescent="0.25">
      <c r="B356" s="4"/>
    </row>
    <row r="357" spans="2:2" ht="15.75" x14ac:dyDescent="0.25">
      <c r="B357" s="4"/>
    </row>
    <row r="358" spans="2:2" ht="15.75" x14ac:dyDescent="0.25">
      <c r="B358" s="4"/>
    </row>
    <row r="359" spans="2:2" ht="15.75" x14ac:dyDescent="0.25">
      <c r="B359" s="4"/>
    </row>
    <row r="360" spans="2:2" ht="15.75" x14ac:dyDescent="0.25">
      <c r="B360" s="4"/>
    </row>
    <row r="361" spans="2:2" ht="15.75" x14ac:dyDescent="0.25">
      <c r="B361" s="4"/>
    </row>
    <row r="362" spans="2:2" ht="15.75" x14ac:dyDescent="0.25">
      <c r="B362" s="4"/>
    </row>
    <row r="363" spans="2:2" ht="15.75" x14ac:dyDescent="0.25">
      <c r="B363" s="4"/>
    </row>
    <row r="364" spans="2:2" ht="15.75" x14ac:dyDescent="0.25">
      <c r="B364" s="4"/>
    </row>
    <row r="365" spans="2:2" ht="15.75" x14ac:dyDescent="0.25">
      <c r="B365" s="4"/>
    </row>
    <row r="366" spans="2:2" ht="15.75" x14ac:dyDescent="0.25">
      <c r="B366" s="4"/>
    </row>
    <row r="367" spans="2:2" ht="15.75" x14ac:dyDescent="0.25">
      <c r="B367" s="4"/>
    </row>
    <row r="368" spans="2:2" ht="15.75" x14ac:dyDescent="0.25">
      <c r="B368" s="4"/>
    </row>
    <row r="369" spans="2:2" ht="15.75" x14ac:dyDescent="0.25">
      <c r="B369" s="4"/>
    </row>
    <row r="370" spans="2:2" ht="15.75" x14ac:dyDescent="0.25">
      <c r="B370" s="4"/>
    </row>
    <row r="371" spans="2:2" ht="15.75" x14ac:dyDescent="0.25">
      <c r="B371" s="4"/>
    </row>
    <row r="372" spans="2:2" ht="15.75" x14ac:dyDescent="0.25">
      <c r="B372" s="4"/>
    </row>
    <row r="373" spans="2:2" ht="15.75" x14ac:dyDescent="0.25">
      <c r="B373" s="4"/>
    </row>
    <row r="374" spans="2:2" ht="15.75" x14ac:dyDescent="0.25">
      <c r="B374" s="4"/>
    </row>
    <row r="375" spans="2:2" ht="15.75" x14ac:dyDescent="0.25">
      <c r="B375" s="4"/>
    </row>
    <row r="376" spans="2:2" ht="15.75" x14ac:dyDescent="0.25">
      <c r="B376" s="4"/>
    </row>
    <row r="377" spans="2:2" ht="15.75" x14ac:dyDescent="0.25">
      <c r="B377" s="4"/>
    </row>
    <row r="378" spans="2:2" ht="15.75" x14ac:dyDescent="0.25">
      <c r="B378" s="4"/>
    </row>
    <row r="379" spans="2:2" ht="15.75" x14ac:dyDescent="0.25">
      <c r="B379" s="4"/>
    </row>
    <row r="380" spans="2:2" ht="15.75" x14ac:dyDescent="0.25">
      <c r="B380" s="4"/>
    </row>
    <row r="381" spans="2:2" ht="15.75" x14ac:dyDescent="0.25">
      <c r="B381" s="4"/>
    </row>
    <row r="382" spans="2:2" ht="15.75" x14ac:dyDescent="0.25">
      <c r="B382" s="4"/>
    </row>
    <row r="383" spans="2:2" ht="15.75" x14ac:dyDescent="0.25">
      <c r="B383" s="4"/>
    </row>
    <row r="384" spans="2:2" ht="15.75" x14ac:dyDescent="0.25">
      <c r="B384" s="4"/>
    </row>
    <row r="385" spans="2:2" ht="15.75" x14ac:dyDescent="0.25">
      <c r="B385" s="4"/>
    </row>
    <row r="386" spans="2:2" ht="15.75" x14ac:dyDescent="0.25">
      <c r="B386" s="4"/>
    </row>
    <row r="387" spans="2:2" ht="15.75" x14ac:dyDescent="0.25">
      <c r="B387" s="4"/>
    </row>
    <row r="388" spans="2:2" ht="15.75" x14ac:dyDescent="0.25">
      <c r="B388" s="4"/>
    </row>
    <row r="389" spans="2:2" ht="15.75" x14ac:dyDescent="0.25">
      <c r="B389" s="4"/>
    </row>
    <row r="390" spans="2:2" ht="15.75" x14ac:dyDescent="0.25">
      <c r="B390" s="4"/>
    </row>
    <row r="391" spans="2:2" ht="15.75" x14ac:dyDescent="0.25">
      <c r="B391" s="4"/>
    </row>
    <row r="392" spans="2:2" ht="15.75" x14ac:dyDescent="0.25">
      <c r="B392" s="4"/>
    </row>
    <row r="393" spans="2:2" ht="15.75" x14ac:dyDescent="0.25">
      <c r="B393" s="4"/>
    </row>
    <row r="394" spans="2:2" ht="15.75" x14ac:dyDescent="0.25">
      <c r="B394" s="4"/>
    </row>
    <row r="395" spans="2:2" ht="15.75" x14ac:dyDescent="0.25">
      <c r="B395" s="4"/>
    </row>
    <row r="396" spans="2:2" ht="15.75" x14ac:dyDescent="0.25">
      <c r="B396" s="4"/>
    </row>
    <row r="397" spans="2:2" ht="15.75" x14ac:dyDescent="0.25">
      <c r="B397" s="4"/>
    </row>
    <row r="398" spans="2:2" ht="15.75" x14ac:dyDescent="0.25">
      <c r="B398" s="4"/>
    </row>
    <row r="399" spans="2:2" ht="15.75" x14ac:dyDescent="0.25">
      <c r="B399" s="4"/>
    </row>
    <row r="400" spans="2:2" ht="15.75" x14ac:dyDescent="0.25">
      <c r="B400" s="4"/>
    </row>
    <row r="401" spans="2:2" ht="15.75" x14ac:dyDescent="0.25">
      <c r="B401" s="4"/>
    </row>
    <row r="402" spans="2:2" ht="15.75" x14ac:dyDescent="0.25">
      <c r="B402" s="4"/>
    </row>
    <row r="403" spans="2:2" ht="15.75" x14ac:dyDescent="0.25">
      <c r="B403" s="4"/>
    </row>
    <row r="404" spans="2:2" ht="15.75" x14ac:dyDescent="0.25">
      <c r="B404" s="4"/>
    </row>
    <row r="405" spans="2:2" ht="15.75" x14ac:dyDescent="0.25">
      <c r="B405" s="4"/>
    </row>
    <row r="406" spans="2:2" ht="15.75" x14ac:dyDescent="0.25">
      <c r="B406" s="4"/>
    </row>
    <row r="407" spans="2:2" ht="15.75" x14ac:dyDescent="0.25">
      <c r="B407" s="4"/>
    </row>
    <row r="408" spans="2:2" ht="15.75" x14ac:dyDescent="0.25">
      <c r="B408" s="4"/>
    </row>
    <row r="409" spans="2:2" ht="15.75" x14ac:dyDescent="0.25">
      <c r="B409" s="4"/>
    </row>
    <row r="410" spans="2:2" ht="15.75" x14ac:dyDescent="0.25">
      <c r="B410" s="4"/>
    </row>
    <row r="411" spans="2:2" ht="15.75" x14ac:dyDescent="0.25">
      <c r="B411" s="4"/>
    </row>
    <row r="412" spans="2:2" ht="15.75" x14ac:dyDescent="0.25">
      <c r="B412" s="4"/>
    </row>
    <row r="413" spans="2:2" ht="15.75" x14ac:dyDescent="0.25">
      <c r="B413" s="4"/>
    </row>
    <row r="414" spans="2:2" ht="15.75" x14ac:dyDescent="0.25">
      <c r="B414" s="4"/>
    </row>
    <row r="415" spans="2:2" ht="15.75" x14ac:dyDescent="0.25">
      <c r="B415" s="4"/>
    </row>
    <row r="416" spans="2:2" ht="15.75" x14ac:dyDescent="0.25">
      <c r="B416" s="4"/>
    </row>
    <row r="417" spans="2:2" ht="15.75" x14ac:dyDescent="0.25">
      <c r="B417" s="4"/>
    </row>
    <row r="418" spans="2:2" ht="15.75" x14ac:dyDescent="0.25">
      <c r="B418" s="4"/>
    </row>
    <row r="419" spans="2:2" ht="15.75" x14ac:dyDescent="0.25">
      <c r="B419" s="4"/>
    </row>
    <row r="420" spans="2:2" ht="15.75" x14ac:dyDescent="0.25">
      <c r="B420" s="4"/>
    </row>
    <row r="421" spans="2:2" ht="15.75" x14ac:dyDescent="0.25">
      <c r="B421" s="4"/>
    </row>
    <row r="422" spans="2:2" ht="15.75" x14ac:dyDescent="0.25">
      <c r="B422" s="4"/>
    </row>
    <row r="423" spans="2:2" ht="15.75" x14ac:dyDescent="0.25">
      <c r="B423" s="4"/>
    </row>
    <row r="424" spans="2:2" ht="15.75" x14ac:dyDescent="0.25">
      <c r="B424" s="4"/>
    </row>
    <row r="425" spans="2:2" ht="15.75" x14ac:dyDescent="0.25">
      <c r="B425" s="4"/>
    </row>
    <row r="426" spans="2:2" ht="15.75" x14ac:dyDescent="0.25">
      <c r="B426" s="4"/>
    </row>
    <row r="427" spans="2:2" ht="15.75" x14ac:dyDescent="0.25">
      <c r="B427" s="4"/>
    </row>
    <row r="428" spans="2:2" ht="15.75" x14ac:dyDescent="0.25">
      <c r="B428" s="4"/>
    </row>
    <row r="429" spans="2:2" ht="15.75" x14ac:dyDescent="0.25">
      <c r="B429" s="4"/>
    </row>
    <row r="430" spans="2:2" ht="15.75" x14ac:dyDescent="0.25">
      <c r="B430" s="4"/>
    </row>
    <row r="431" spans="2:2" ht="15.75" x14ac:dyDescent="0.25">
      <c r="B431" s="4"/>
    </row>
    <row r="432" spans="2:2" ht="15.75" x14ac:dyDescent="0.25">
      <c r="B432" s="4"/>
    </row>
    <row r="433" spans="2:2" ht="15.75" x14ac:dyDescent="0.25">
      <c r="B433" s="4"/>
    </row>
    <row r="434" spans="2:2" ht="15.75" x14ac:dyDescent="0.25">
      <c r="B434" s="4"/>
    </row>
    <row r="435" spans="2:2" ht="15.75" x14ac:dyDescent="0.25">
      <c r="B435" s="4"/>
    </row>
    <row r="436" spans="2:2" ht="15.75" x14ac:dyDescent="0.25">
      <c r="B436" s="4"/>
    </row>
    <row r="437" spans="2:2" ht="15.75" x14ac:dyDescent="0.25">
      <c r="B437" s="4"/>
    </row>
    <row r="438" spans="2:2" ht="15.75" x14ac:dyDescent="0.25">
      <c r="B438" s="4"/>
    </row>
    <row r="439" spans="2:2" ht="15.75" x14ac:dyDescent="0.25">
      <c r="B439" s="4"/>
    </row>
    <row r="440" spans="2:2" ht="15.75" x14ac:dyDescent="0.25">
      <c r="B440" s="4"/>
    </row>
    <row r="441" spans="2:2" ht="15.75" x14ac:dyDescent="0.25">
      <c r="B441" s="4"/>
    </row>
    <row r="442" spans="2:2" ht="15.75" x14ac:dyDescent="0.25">
      <c r="B442" s="4"/>
    </row>
    <row r="443" spans="2:2" ht="15.75" x14ac:dyDescent="0.25">
      <c r="B443" s="4"/>
    </row>
    <row r="444" spans="2:2" ht="15.75" x14ac:dyDescent="0.25">
      <c r="B444" s="4"/>
    </row>
    <row r="445" spans="2:2" ht="15.75" x14ac:dyDescent="0.25">
      <c r="B445" s="4"/>
    </row>
    <row r="446" spans="2:2" ht="15.75" x14ac:dyDescent="0.25">
      <c r="B446" s="4"/>
    </row>
    <row r="447" spans="2:2" ht="15.75" x14ac:dyDescent="0.25">
      <c r="B447" s="4"/>
    </row>
    <row r="448" spans="2:2" ht="15.75" x14ac:dyDescent="0.25">
      <c r="B448" s="4"/>
    </row>
    <row r="449" spans="2:2" ht="15.75" x14ac:dyDescent="0.25">
      <c r="B449" s="4"/>
    </row>
    <row r="450" spans="2:2" ht="15.75" x14ac:dyDescent="0.25">
      <c r="B450" s="4"/>
    </row>
    <row r="451" spans="2:2" ht="15.75" x14ac:dyDescent="0.25">
      <c r="B451" s="4"/>
    </row>
    <row r="452" spans="2:2" ht="15.75" x14ac:dyDescent="0.25">
      <c r="B452" s="4"/>
    </row>
    <row r="453" spans="2:2" ht="15.75" x14ac:dyDescent="0.25">
      <c r="B453" s="4"/>
    </row>
    <row r="454" spans="2:2" ht="15.75" x14ac:dyDescent="0.25">
      <c r="B454" s="4"/>
    </row>
    <row r="455" spans="2:2" ht="15.75" x14ac:dyDescent="0.25">
      <c r="B455" s="4"/>
    </row>
    <row r="456" spans="2:2" ht="15.75" x14ac:dyDescent="0.25">
      <c r="B456" s="4"/>
    </row>
    <row r="457" spans="2:2" ht="15.75" x14ac:dyDescent="0.25">
      <c r="B457" s="4"/>
    </row>
    <row r="458" spans="2:2" ht="15.75" x14ac:dyDescent="0.25">
      <c r="B458" s="4"/>
    </row>
    <row r="459" spans="2:2" ht="15.75" x14ac:dyDescent="0.25">
      <c r="B459" s="4"/>
    </row>
    <row r="460" spans="2:2" ht="15.75" x14ac:dyDescent="0.25">
      <c r="B460" s="4"/>
    </row>
    <row r="461" spans="2:2" ht="15.75" x14ac:dyDescent="0.25">
      <c r="B461" s="4"/>
    </row>
    <row r="462" spans="2:2" ht="15.75" x14ac:dyDescent="0.25">
      <c r="B462" s="4"/>
    </row>
    <row r="463" spans="2:2" ht="15.75" x14ac:dyDescent="0.25">
      <c r="B463" s="4"/>
    </row>
    <row r="464" spans="2:2" ht="15.75" x14ac:dyDescent="0.25">
      <c r="B464" s="4"/>
    </row>
    <row r="465" spans="2:2" ht="15.75" x14ac:dyDescent="0.25">
      <c r="B465" s="4"/>
    </row>
    <row r="466" spans="2:2" ht="15.75" x14ac:dyDescent="0.25">
      <c r="B466" s="4"/>
    </row>
    <row r="467" spans="2:2" ht="15.75" x14ac:dyDescent="0.25">
      <c r="B467" s="4"/>
    </row>
    <row r="468" spans="2:2" ht="15.75" x14ac:dyDescent="0.25">
      <c r="B468" s="4"/>
    </row>
    <row r="469" spans="2:2" ht="15.75" x14ac:dyDescent="0.25">
      <c r="B469" s="4"/>
    </row>
    <row r="470" spans="2:2" ht="15.75" x14ac:dyDescent="0.25">
      <c r="B470" s="4"/>
    </row>
    <row r="471" spans="2:2" ht="15.75" x14ac:dyDescent="0.25">
      <c r="B471" s="4"/>
    </row>
    <row r="472" spans="2:2" ht="15.75" x14ac:dyDescent="0.25">
      <c r="B472" s="4"/>
    </row>
    <row r="473" spans="2:2" ht="15.75" x14ac:dyDescent="0.25">
      <c r="B473" s="4"/>
    </row>
    <row r="474" spans="2:2" ht="15.75" x14ac:dyDescent="0.25">
      <c r="B474" s="4"/>
    </row>
    <row r="475" spans="2:2" ht="15.75" x14ac:dyDescent="0.25">
      <c r="B475" s="4"/>
    </row>
    <row r="476" spans="2:2" ht="15.75" x14ac:dyDescent="0.25">
      <c r="B476" s="4"/>
    </row>
    <row r="477" spans="2:2" ht="15.75" x14ac:dyDescent="0.25">
      <c r="B477" s="4"/>
    </row>
    <row r="478" spans="2:2" ht="15.75" x14ac:dyDescent="0.25">
      <c r="B478" s="4"/>
    </row>
    <row r="479" spans="2:2" ht="15.75" x14ac:dyDescent="0.25">
      <c r="B479" s="4"/>
    </row>
    <row r="480" spans="2:2" ht="15.75" x14ac:dyDescent="0.25">
      <c r="B480" s="4"/>
    </row>
    <row r="481" spans="2:2" ht="15.75" x14ac:dyDescent="0.25">
      <c r="B481" s="4"/>
    </row>
    <row r="482" spans="2:2" ht="15.75" x14ac:dyDescent="0.25">
      <c r="B482" s="4"/>
    </row>
    <row r="483" spans="2:2" ht="15.75" x14ac:dyDescent="0.25">
      <c r="B483" s="4"/>
    </row>
    <row r="484" spans="2:2" ht="15.75" x14ac:dyDescent="0.25">
      <c r="B484" s="4"/>
    </row>
    <row r="485" spans="2:2" ht="15.75" x14ac:dyDescent="0.25">
      <c r="B485" s="4"/>
    </row>
    <row r="486" spans="2:2" ht="15.75" x14ac:dyDescent="0.25">
      <c r="B486" s="4"/>
    </row>
    <row r="487" spans="2:2" ht="15.75" x14ac:dyDescent="0.25">
      <c r="B487" s="4"/>
    </row>
    <row r="488" spans="2:2" ht="15.75" x14ac:dyDescent="0.25">
      <c r="B488" s="4"/>
    </row>
    <row r="489" spans="2:2" ht="15.75" x14ac:dyDescent="0.25">
      <c r="B489" s="4"/>
    </row>
    <row r="490" spans="2:2" ht="15.75" x14ac:dyDescent="0.25">
      <c r="B490" s="4"/>
    </row>
    <row r="491" spans="2:2" ht="15.75" x14ac:dyDescent="0.25">
      <c r="B491" s="4"/>
    </row>
    <row r="492" spans="2:2" ht="15.75" x14ac:dyDescent="0.25">
      <c r="B492" s="4"/>
    </row>
    <row r="493" spans="2:2" ht="15.75" x14ac:dyDescent="0.25">
      <c r="B493" s="4"/>
    </row>
    <row r="494" spans="2:2" ht="15.75" x14ac:dyDescent="0.25">
      <c r="B494" s="4"/>
    </row>
    <row r="495" spans="2:2" ht="15.75" x14ac:dyDescent="0.25">
      <c r="B495" s="4"/>
    </row>
    <row r="496" spans="2:2" ht="15.75" x14ac:dyDescent="0.25">
      <c r="B496" s="4"/>
    </row>
    <row r="497" spans="2:2" ht="15.75" x14ac:dyDescent="0.25">
      <c r="B497" s="4"/>
    </row>
    <row r="498" spans="2:2" ht="15.75" x14ac:dyDescent="0.25">
      <c r="B498" s="4"/>
    </row>
    <row r="499" spans="2:2" ht="15.75" x14ac:dyDescent="0.25">
      <c r="B499" s="4"/>
    </row>
    <row r="500" spans="2:2" ht="15.75" x14ac:dyDescent="0.25">
      <c r="B500" s="4"/>
    </row>
    <row r="501" spans="2:2" ht="15.75" x14ac:dyDescent="0.25">
      <c r="B501" s="4"/>
    </row>
    <row r="502" spans="2:2" ht="15.75" x14ac:dyDescent="0.25">
      <c r="B502" s="4"/>
    </row>
    <row r="503" spans="2:2" ht="15.75" x14ac:dyDescent="0.25">
      <c r="B503" s="4"/>
    </row>
    <row r="504" spans="2:2" ht="15.75" x14ac:dyDescent="0.25">
      <c r="B504" s="4"/>
    </row>
    <row r="505" spans="2:2" ht="15.75" x14ac:dyDescent="0.25">
      <c r="B505" s="4"/>
    </row>
    <row r="506" spans="2:2" ht="15.75" x14ac:dyDescent="0.25">
      <c r="B506" s="4"/>
    </row>
    <row r="507" spans="2:2" ht="15.75" x14ac:dyDescent="0.25">
      <c r="B507" s="4"/>
    </row>
    <row r="508" spans="2:2" ht="15.75" x14ac:dyDescent="0.25">
      <c r="B508" s="4"/>
    </row>
    <row r="509" spans="2:2" ht="15.75" x14ac:dyDescent="0.25">
      <c r="B509" s="4"/>
    </row>
    <row r="510" spans="2:2" ht="15.75" x14ac:dyDescent="0.25">
      <c r="B510" s="4"/>
    </row>
    <row r="511" spans="2:2" ht="15.75" x14ac:dyDescent="0.25">
      <c r="B511" s="4"/>
    </row>
    <row r="512" spans="2:2" ht="15.75" x14ac:dyDescent="0.25">
      <c r="B512" s="4"/>
    </row>
    <row r="513" spans="2:2" ht="15.75" x14ac:dyDescent="0.25">
      <c r="B513" s="4"/>
    </row>
    <row r="514" spans="2:2" ht="15.75" x14ac:dyDescent="0.25">
      <c r="B514" s="4"/>
    </row>
    <row r="515" spans="2:2" ht="15.75" x14ac:dyDescent="0.25">
      <c r="B515" s="4"/>
    </row>
    <row r="516" spans="2:2" ht="15.75" x14ac:dyDescent="0.25">
      <c r="B516" s="4"/>
    </row>
    <row r="517" spans="2:2" ht="15.75" x14ac:dyDescent="0.25">
      <c r="B517" s="4"/>
    </row>
    <row r="518" spans="2:2" ht="15.75" x14ac:dyDescent="0.25">
      <c r="B518" s="4"/>
    </row>
    <row r="519" spans="2:2" ht="15.75" x14ac:dyDescent="0.25">
      <c r="B519" s="4"/>
    </row>
    <row r="520" spans="2:2" ht="15.75" x14ac:dyDescent="0.25">
      <c r="B520" s="4"/>
    </row>
    <row r="521" spans="2:2" ht="15.75" x14ac:dyDescent="0.25">
      <c r="B521" s="4"/>
    </row>
    <row r="522" spans="2:2" ht="15.75" x14ac:dyDescent="0.25">
      <c r="B522" s="4"/>
    </row>
    <row r="523" spans="2:2" ht="15.75" x14ac:dyDescent="0.25">
      <c r="B523" s="4"/>
    </row>
    <row r="524" spans="2:2" ht="15.75" x14ac:dyDescent="0.25">
      <c r="B524" s="4"/>
    </row>
    <row r="525" spans="2:2" ht="15.75" x14ac:dyDescent="0.25">
      <c r="B525" s="4"/>
    </row>
    <row r="526" spans="2:2" ht="15.75" x14ac:dyDescent="0.25">
      <c r="B526" s="4"/>
    </row>
    <row r="527" spans="2:2" ht="15.75" x14ac:dyDescent="0.25">
      <c r="B527" s="4"/>
    </row>
    <row r="528" spans="2:2" ht="15.75" x14ac:dyDescent="0.25">
      <c r="B528" s="4"/>
    </row>
    <row r="529" spans="2:2" ht="15.75" x14ac:dyDescent="0.25">
      <c r="B529" s="4"/>
    </row>
    <row r="530" spans="2:2" ht="15.75" x14ac:dyDescent="0.25">
      <c r="B530" s="4"/>
    </row>
    <row r="531" spans="2:2" ht="15.75" x14ac:dyDescent="0.25">
      <c r="B531" s="4"/>
    </row>
    <row r="532" spans="2:2" ht="15.75" x14ac:dyDescent="0.25">
      <c r="B532" s="4"/>
    </row>
    <row r="533" spans="2:2" ht="15.75" x14ac:dyDescent="0.25">
      <c r="B533" s="4"/>
    </row>
    <row r="534" spans="2:2" ht="15.75" x14ac:dyDescent="0.25">
      <c r="B534" s="4"/>
    </row>
    <row r="535" spans="2:2" ht="15.75" x14ac:dyDescent="0.25">
      <c r="B535" s="4"/>
    </row>
    <row r="536" spans="2:2" ht="15.75" x14ac:dyDescent="0.25">
      <c r="B536" s="4"/>
    </row>
    <row r="537" spans="2:2" ht="15.75" x14ac:dyDescent="0.25">
      <c r="B537" s="4"/>
    </row>
    <row r="538" spans="2:2" ht="15.75" x14ac:dyDescent="0.25">
      <c r="B538" s="4"/>
    </row>
    <row r="539" spans="2:2" ht="15.75" x14ac:dyDescent="0.25">
      <c r="B539" s="4"/>
    </row>
    <row r="540" spans="2:2" ht="15.75" x14ac:dyDescent="0.25">
      <c r="B540" s="4"/>
    </row>
    <row r="541" spans="2:2" ht="15.75" x14ac:dyDescent="0.25">
      <c r="B541" s="4"/>
    </row>
    <row r="542" spans="2:2" ht="15.75" x14ac:dyDescent="0.25">
      <c r="B542" s="4"/>
    </row>
    <row r="543" spans="2:2" ht="15.75" x14ac:dyDescent="0.25">
      <c r="B543" s="4"/>
    </row>
    <row r="544" spans="2:2" ht="15.75" x14ac:dyDescent="0.25">
      <c r="B544" s="4"/>
    </row>
    <row r="545" spans="2:2" ht="15.75" x14ac:dyDescent="0.25">
      <c r="B545" s="4"/>
    </row>
    <row r="546" spans="2:2" ht="15.75" x14ac:dyDescent="0.25">
      <c r="B546" s="4"/>
    </row>
    <row r="547" spans="2:2" ht="15.75" x14ac:dyDescent="0.25">
      <c r="B547" s="4"/>
    </row>
    <row r="548" spans="2:2" ht="15.75" x14ac:dyDescent="0.25">
      <c r="B548" s="4"/>
    </row>
    <row r="549" spans="2:2" ht="15.75" x14ac:dyDescent="0.25">
      <c r="B549" s="4"/>
    </row>
    <row r="550" spans="2:2" ht="15.75" x14ac:dyDescent="0.25">
      <c r="B550" s="4"/>
    </row>
    <row r="551" spans="2:2" ht="15.75" x14ac:dyDescent="0.25">
      <c r="B551" s="4"/>
    </row>
    <row r="552" spans="2:2" ht="15.75" x14ac:dyDescent="0.25">
      <c r="B552" s="4"/>
    </row>
    <row r="553" spans="2:2" ht="15.75" x14ac:dyDescent="0.25">
      <c r="B553" s="4"/>
    </row>
    <row r="554" spans="2:2" ht="15.75" x14ac:dyDescent="0.25">
      <c r="B554" s="4"/>
    </row>
    <row r="555" spans="2:2" ht="15.75" x14ac:dyDescent="0.25">
      <c r="B555" s="4"/>
    </row>
    <row r="556" spans="2:2" ht="15.75" x14ac:dyDescent="0.25">
      <c r="B556" s="4"/>
    </row>
    <row r="557" spans="2:2" ht="15.75" x14ac:dyDescent="0.25">
      <c r="B557" s="4"/>
    </row>
    <row r="558" spans="2:2" ht="15.75" x14ac:dyDescent="0.25">
      <c r="B558" s="4"/>
    </row>
    <row r="559" spans="2:2" ht="15.75" x14ac:dyDescent="0.25">
      <c r="B559" s="4"/>
    </row>
    <row r="560" spans="2:2" ht="15.75" x14ac:dyDescent="0.25">
      <c r="B560" s="4"/>
    </row>
    <row r="561" spans="2:2" ht="15.75" x14ac:dyDescent="0.25">
      <c r="B561" s="4"/>
    </row>
    <row r="562" spans="2:2" ht="15.75" x14ac:dyDescent="0.25">
      <c r="B562" s="4"/>
    </row>
    <row r="563" spans="2:2" ht="15.75" x14ac:dyDescent="0.25">
      <c r="B563" s="4"/>
    </row>
    <row r="564" spans="2:2" ht="15.75" x14ac:dyDescent="0.25">
      <c r="B564" s="4"/>
    </row>
    <row r="565" spans="2:2" ht="15.75" x14ac:dyDescent="0.25">
      <c r="B565" s="4"/>
    </row>
    <row r="566" spans="2:2" ht="15.75" x14ac:dyDescent="0.25">
      <c r="B566" s="4"/>
    </row>
    <row r="567" spans="2:2" ht="15.75" x14ac:dyDescent="0.25">
      <c r="B567" s="4"/>
    </row>
    <row r="568" spans="2:2" ht="15.75" x14ac:dyDescent="0.25">
      <c r="B568" s="4"/>
    </row>
    <row r="569" spans="2:2" ht="15.75" x14ac:dyDescent="0.25">
      <c r="B569" s="4"/>
    </row>
    <row r="570" spans="2:2" ht="15.75" x14ac:dyDescent="0.25">
      <c r="B570" s="4"/>
    </row>
    <row r="571" spans="2:2" ht="15.75" x14ac:dyDescent="0.25">
      <c r="B571" s="4"/>
    </row>
    <row r="572" spans="2:2" ht="15.75" x14ac:dyDescent="0.25">
      <c r="B572" s="4"/>
    </row>
    <row r="573" spans="2:2" ht="15.75" x14ac:dyDescent="0.25">
      <c r="B573" s="4"/>
    </row>
    <row r="574" spans="2:2" ht="15.75" x14ac:dyDescent="0.25">
      <c r="B574" s="4"/>
    </row>
    <row r="575" spans="2:2" ht="15.75" x14ac:dyDescent="0.25">
      <c r="B575" s="4"/>
    </row>
    <row r="576" spans="2:2" ht="15.75" x14ac:dyDescent="0.25">
      <c r="B576" s="4"/>
    </row>
    <row r="577" spans="2:2" ht="15.75" x14ac:dyDescent="0.25">
      <c r="B577" s="4"/>
    </row>
    <row r="578" spans="2:2" ht="15.75" x14ac:dyDescent="0.25">
      <c r="B578" s="4"/>
    </row>
    <row r="579" spans="2:2" ht="15.75" x14ac:dyDescent="0.25">
      <c r="B579" s="4"/>
    </row>
    <row r="580" spans="2:2" ht="15.75" x14ac:dyDescent="0.25">
      <c r="B580" s="4"/>
    </row>
    <row r="581" spans="2:2" ht="15.75" x14ac:dyDescent="0.25">
      <c r="B581" s="4"/>
    </row>
    <row r="582" spans="2:2" ht="15.75" x14ac:dyDescent="0.25">
      <c r="B582" s="4"/>
    </row>
    <row r="583" spans="2:2" ht="15.75" x14ac:dyDescent="0.25">
      <c r="B583" s="4"/>
    </row>
    <row r="584" spans="2:2" ht="15.75" x14ac:dyDescent="0.25">
      <c r="B584" s="4"/>
    </row>
    <row r="585" spans="2:2" ht="15.75" x14ac:dyDescent="0.25">
      <c r="B585" s="4"/>
    </row>
    <row r="586" spans="2:2" ht="15.75" x14ac:dyDescent="0.25">
      <c r="B586" s="4"/>
    </row>
    <row r="587" spans="2:2" ht="15.75" x14ac:dyDescent="0.25">
      <c r="B587" s="4"/>
    </row>
    <row r="588" spans="2:2" ht="15.75" x14ac:dyDescent="0.25">
      <c r="B588" s="4"/>
    </row>
    <row r="589" spans="2:2" ht="15.75" x14ac:dyDescent="0.25">
      <c r="B589" s="4"/>
    </row>
    <row r="590" spans="2:2" ht="15.75" x14ac:dyDescent="0.25">
      <c r="B590" s="4"/>
    </row>
    <row r="591" spans="2:2" ht="15.75" x14ac:dyDescent="0.25">
      <c r="B591" s="4"/>
    </row>
    <row r="592" spans="2:2" ht="15.75" x14ac:dyDescent="0.25">
      <c r="B592" s="4"/>
    </row>
    <row r="593" spans="2:2" ht="15.75" x14ac:dyDescent="0.25">
      <c r="B593" s="4"/>
    </row>
    <row r="594" spans="2:2" ht="15.75" x14ac:dyDescent="0.25">
      <c r="B594" s="4"/>
    </row>
    <row r="595" spans="2:2" ht="15.75" x14ac:dyDescent="0.25">
      <c r="B595" s="4"/>
    </row>
    <row r="596" spans="2:2" ht="15.75" x14ac:dyDescent="0.25">
      <c r="B596" s="4"/>
    </row>
    <row r="597" spans="2:2" ht="15.75" x14ac:dyDescent="0.25">
      <c r="B597" s="4"/>
    </row>
    <row r="598" spans="2:2" ht="15.75" x14ac:dyDescent="0.25">
      <c r="B598" s="4"/>
    </row>
    <row r="599" spans="2:2" ht="15.75" x14ac:dyDescent="0.25">
      <c r="B599" s="4"/>
    </row>
    <row r="600" spans="2:2" ht="15.75" x14ac:dyDescent="0.25">
      <c r="B600" s="4"/>
    </row>
    <row r="601" spans="2:2" ht="15.75" x14ac:dyDescent="0.25">
      <c r="B601" s="4"/>
    </row>
    <row r="602" spans="2:2" ht="15.75" x14ac:dyDescent="0.25">
      <c r="B602" s="4"/>
    </row>
    <row r="603" spans="2:2" ht="15.75" x14ac:dyDescent="0.25">
      <c r="B603" s="4"/>
    </row>
    <row r="604" spans="2:2" ht="15.75" x14ac:dyDescent="0.25">
      <c r="B604" s="4"/>
    </row>
    <row r="605" spans="2:2" ht="15.75" x14ac:dyDescent="0.25">
      <c r="B605" s="4"/>
    </row>
    <row r="606" spans="2:2" ht="15.75" x14ac:dyDescent="0.25">
      <c r="B606" s="4"/>
    </row>
    <row r="607" spans="2:2" ht="15.75" x14ac:dyDescent="0.25">
      <c r="B607" s="4"/>
    </row>
    <row r="608" spans="2:2" ht="15.75" x14ac:dyDescent="0.25">
      <c r="B608" s="4"/>
    </row>
    <row r="609" spans="2:2" ht="15.75" x14ac:dyDescent="0.25">
      <c r="B609" s="4"/>
    </row>
    <row r="610" spans="2:2" ht="15.75" x14ac:dyDescent="0.25">
      <c r="B610" s="4"/>
    </row>
    <row r="611" spans="2:2" ht="15.75" x14ac:dyDescent="0.25">
      <c r="B611" s="4"/>
    </row>
    <row r="612" spans="2:2" ht="15.75" x14ac:dyDescent="0.25">
      <c r="B612" s="4"/>
    </row>
    <row r="613" spans="2:2" ht="15.75" x14ac:dyDescent="0.25">
      <c r="B613" s="4"/>
    </row>
    <row r="614" spans="2:2" ht="15.75" x14ac:dyDescent="0.25">
      <c r="B614" s="4"/>
    </row>
    <row r="615" spans="2:2" ht="15.75" x14ac:dyDescent="0.25">
      <c r="B615" s="4"/>
    </row>
    <row r="616" spans="2:2" ht="15.75" x14ac:dyDescent="0.25">
      <c r="B616" s="4"/>
    </row>
    <row r="617" spans="2:2" ht="15.75" x14ac:dyDescent="0.25">
      <c r="B617" s="4"/>
    </row>
    <row r="618" spans="2:2" ht="15.75" x14ac:dyDescent="0.25">
      <c r="B618" s="4"/>
    </row>
    <row r="619" spans="2:2" ht="15.75" x14ac:dyDescent="0.25">
      <c r="B619" s="4"/>
    </row>
    <row r="620" spans="2:2" ht="15.75" x14ac:dyDescent="0.25">
      <c r="B620" s="4"/>
    </row>
    <row r="621" spans="2:2" ht="15.75" x14ac:dyDescent="0.25">
      <c r="B621" s="4"/>
    </row>
    <row r="622" spans="2:2" ht="15.75" x14ac:dyDescent="0.25">
      <c r="B622" s="4"/>
    </row>
    <row r="623" spans="2:2" ht="15.75" x14ac:dyDescent="0.25">
      <c r="B623" s="4"/>
    </row>
    <row r="624" spans="2:2" ht="15.75" x14ac:dyDescent="0.25">
      <c r="B624" s="4"/>
    </row>
    <row r="625" spans="2:2" ht="15.75" x14ac:dyDescent="0.25">
      <c r="B625" s="4"/>
    </row>
    <row r="626" spans="2:2" ht="15.75" x14ac:dyDescent="0.25">
      <c r="B626" s="4"/>
    </row>
    <row r="627" spans="2:2" ht="15.75" x14ac:dyDescent="0.25">
      <c r="B627" s="4"/>
    </row>
    <row r="628" spans="2:2" ht="15.75" x14ac:dyDescent="0.25">
      <c r="B628" s="4"/>
    </row>
    <row r="629" spans="2:2" ht="15.75" x14ac:dyDescent="0.25">
      <c r="B629" s="4"/>
    </row>
    <row r="630" spans="2:2" ht="15.75" x14ac:dyDescent="0.25">
      <c r="B630" s="4"/>
    </row>
    <row r="631" spans="2:2" ht="15.75" x14ac:dyDescent="0.25">
      <c r="B631" s="4"/>
    </row>
    <row r="632" spans="2:2" ht="15.75" x14ac:dyDescent="0.25">
      <c r="B632" s="4"/>
    </row>
    <row r="633" spans="2:2" ht="15.75" x14ac:dyDescent="0.25">
      <c r="B633" s="4"/>
    </row>
    <row r="634" spans="2:2" ht="15.75" x14ac:dyDescent="0.25">
      <c r="B634" s="4"/>
    </row>
    <row r="635" spans="2:2" ht="15.75" x14ac:dyDescent="0.25">
      <c r="B635" s="4"/>
    </row>
    <row r="636" spans="2:2" ht="15.75" x14ac:dyDescent="0.25">
      <c r="B636" s="4"/>
    </row>
    <row r="637" spans="2:2" ht="15.75" x14ac:dyDescent="0.25">
      <c r="B637" s="4"/>
    </row>
    <row r="638" spans="2:2" ht="15.75" x14ac:dyDescent="0.25">
      <c r="B638" s="4"/>
    </row>
    <row r="639" spans="2:2" ht="15.75" x14ac:dyDescent="0.25">
      <c r="B639" s="4"/>
    </row>
    <row r="640" spans="2:2" ht="15.75" x14ac:dyDescent="0.25">
      <c r="B640" s="4"/>
    </row>
    <row r="641" spans="2:2" ht="15.75" x14ac:dyDescent="0.25">
      <c r="B641" s="4"/>
    </row>
    <row r="642" spans="2:2" ht="15.75" x14ac:dyDescent="0.25">
      <c r="B642" s="4"/>
    </row>
    <row r="643" spans="2:2" ht="15.75" x14ac:dyDescent="0.25">
      <c r="B643" s="4"/>
    </row>
    <row r="644" spans="2:2" ht="15.75" x14ac:dyDescent="0.25">
      <c r="B644" s="4"/>
    </row>
    <row r="645" spans="2:2" ht="15.75" x14ac:dyDescent="0.25">
      <c r="B645" s="4"/>
    </row>
    <row r="646" spans="2:2" ht="15.75" x14ac:dyDescent="0.25">
      <c r="B646" s="4"/>
    </row>
    <row r="647" spans="2:2" ht="15.75" x14ac:dyDescent="0.25">
      <c r="B647" s="4"/>
    </row>
    <row r="648" spans="2:2" ht="15.75" x14ac:dyDescent="0.25">
      <c r="B648" s="4"/>
    </row>
    <row r="649" spans="2:2" ht="15.75" x14ac:dyDescent="0.25">
      <c r="B649" s="4"/>
    </row>
    <row r="650" spans="2:2" ht="15.75" x14ac:dyDescent="0.25">
      <c r="B650" s="4"/>
    </row>
    <row r="651" spans="2:2" ht="15.75" x14ac:dyDescent="0.25">
      <c r="B651" s="4"/>
    </row>
    <row r="652" spans="2:2" ht="15.75" x14ac:dyDescent="0.25">
      <c r="B652" s="4"/>
    </row>
    <row r="653" spans="2:2" ht="15.75" x14ac:dyDescent="0.25">
      <c r="B653" s="4"/>
    </row>
    <row r="654" spans="2:2" ht="15.75" x14ac:dyDescent="0.25">
      <c r="B654" s="4"/>
    </row>
    <row r="655" spans="2:2" ht="15.75" x14ac:dyDescent="0.25">
      <c r="B655" s="4"/>
    </row>
    <row r="656" spans="2:2" ht="15.75" x14ac:dyDescent="0.25">
      <c r="B656" s="4"/>
    </row>
    <row r="657" spans="2:2" ht="15.75" x14ac:dyDescent="0.25">
      <c r="B657" s="4"/>
    </row>
    <row r="658" spans="2:2" ht="15.75" x14ac:dyDescent="0.25">
      <c r="B658" s="4"/>
    </row>
    <row r="659" spans="2:2" ht="15.75" x14ac:dyDescent="0.25">
      <c r="B659" s="4"/>
    </row>
    <row r="660" spans="2:2" ht="15.75" x14ac:dyDescent="0.25">
      <c r="B660" s="4"/>
    </row>
    <row r="661" spans="2:2" ht="15.75" x14ac:dyDescent="0.25">
      <c r="B661" s="4"/>
    </row>
    <row r="662" spans="2:2" ht="15.75" x14ac:dyDescent="0.25">
      <c r="B662" s="4"/>
    </row>
    <row r="663" spans="2:2" ht="15.75" x14ac:dyDescent="0.25">
      <c r="B663" s="4"/>
    </row>
    <row r="664" spans="2:2" ht="15.75" x14ac:dyDescent="0.25">
      <c r="B664" s="4"/>
    </row>
    <row r="665" spans="2:2" ht="15.75" x14ac:dyDescent="0.25">
      <c r="B665" s="4"/>
    </row>
    <row r="666" spans="2:2" ht="15.75" x14ac:dyDescent="0.25">
      <c r="B666" s="4"/>
    </row>
    <row r="667" spans="2:2" ht="15.75" x14ac:dyDescent="0.25">
      <c r="B667" s="4"/>
    </row>
    <row r="668" spans="2:2" ht="15.75" x14ac:dyDescent="0.25">
      <c r="B668" s="4"/>
    </row>
    <row r="669" spans="2:2" ht="15.75" x14ac:dyDescent="0.25">
      <c r="B669" s="4"/>
    </row>
    <row r="670" spans="2:2" ht="15.75" x14ac:dyDescent="0.25">
      <c r="B670" s="4"/>
    </row>
    <row r="671" spans="2:2" ht="15.75" x14ac:dyDescent="0.25">
      <c r="B671" s="4"/>
    </row>
    <row r="672" spans="2:2" ht="15.75" x14ac:dyDescent="0.25">
      <c r="B672" s="4"/>
    </row>
    <row r="673" spans="2:2" ht="15.75" x14ac:dyDescent="0.25">
      <c r="B673" s="4"/>
    </row>
    <row r="674" spans="2:2" ht="15.75" x14ac:dyDescent="0.25">
      <c r="B674" s="4"/>
    </row>
    <row r="675" spans="2:2" ht="15.75" x14ac:dyDescent="0.25">
      <c r="B675" s="4"/>
    </row>
    <row r="676" spans="2:2" ht="15.75" x14ac:dyDescent="0.25">
      <c r="B676" s="4"/>
    </row>
    <row r="677" spans="2:2" ht="15.75" x14ac:dyDescent="0.25">
      <c r="B677" s="4"/>
    </row>
    <row r="678" spans="2:2" ht="15.75" x14ac:dyDescent="0.25">
      <c r="B678" s="4"/>
    </row>
    <row r="679" spans="2:2" ht="15.75" x14ac:dyDescent="0.25">
      <c r="B679" s="4"/>
    </row>
    <row r="680" spans="2:2" ht="15.75" x14ac:dyDescent="0.25">
      <c r="B680" s="4"/>
    </row>
    <row r="681" spans="2:2" ht="15.75" x14ac:dyDescent="0.25">
      <c r="B681" s="4"/>
    </row>
    <row r="682" spans="2:2" ht="15.75" x14ac:dyDescent="0.25">
      <c r="B682" s="4"/>
    </row>
    <row r="683" spans="2:2" ht="15.75" x14ac:dyDescent="0.25">
      <c r="B683" s="4"/>
    </row>
    <row r="684" spans="2:2" ht="15.75" x14ac:dyDescent="0.25">
      <c r="B684" s="4"/>
    </row>
    <row r="685" spans="2:2" ht="15.75" x14ac:dyDescent="0.25">
      <c r="B685" s="4"/>
    </row>
    <row r="686" spans="2:2" ht="15.75" x14ac:dyDescent="0.25">
      <c r="B686" s="4"/>
    </row>
    <row r="687" spans="2:2" ht="15.75" x14ac:dyDescent="0.25">
      <c r="B687" s="4"/>
    </row>
    <row r="688" spans="2:2" ht="15.75" x14ac:dyDescent="0.25">
      <c r="B688" s="4"/>
    </row>
    <row r="689" spans="2:2" ht="15.75" x14ac:dyDescent="0.25">
      <c r="B689" s="4"/>
    </row>
    <row r="690" spans="2:2" ht="15.75" x14ac:dyDescent="0.25">
      <c r="B690" s="4"/>
    </row>
    <row r="691" spans="2:2" ht="15.75" x14ac:dyDescent="0.25">
      <c r="B691" s="4"/>
    </row>
    <row r="692" spans="2:2" ht="15.75" x14ac:dyDescent="0.25">
      <c r="B692" s="4"/>
    </row>
    <row r="693" spans="2:2" ht="15.75" x14ac:dyDescent="0.25">
      <c r="B693" s="4"/>
    </row>
    <row r="694" spans="2:2" ht="15.75" x14ac:dyDescent="0.25">
      <c r="B694" s="4"/>
    </row>
    <row r="695" spans="2:2" ht="15.75" x14ac:dyDescent="0.25">
      <c r="B695" s="4"/>
    </row>
    <row r="696" spans="2:2" ht="15.75" x14ac:dyDescent="0.25">
      <c r="B696" s="4"/>
    </row>
    <row r="697" spans="2:2" ht="15.75" x14ac:dyDescent="0.25">
      <c r="B697" s="4"/>
    </row>
    <row r="698" spans="2:2" ht="15.75" x14ac:dyDescent="0.25">
      <c r="B698" s="4"/>
    </row>
    <row r="699" spans="2:2" ht="15.75" x14ac:dyDescent="0.25">
      <c r="B699" s="4"/>
    </row>
    <row r="700" spans="2:2" ht="15.75" x14ac:dyDescent="0.25">
      <c r="B700" s="4"/>
    </row>
    <row r="701" spans="2:2" ht="15.75" x14ac:dyDescent="0.25">
      <c r="B701" s="4"/>
    </row>
    <row r="702" spans="2:2" ht="15.75" x14ac:dyDescent="0.25">
      <c r="B702" s="4"/>
    </row>
    <row r="703" spans="2:2" ht="15.75" x14ac:dyDescent="0.25">
      <c r="B703" s="4"/>
    </row>
    <row r="704" spans="2:2" ht="15.75" x14ac:dyDescent="0.25">
      <c r="B704" s="4"/>
    </row>
    <row r="705" spans="2:2" ht="15.75" x14ac:dyDescent="0.25">
      <c r="B705" s="4"/>
    </row>
    <row r="706" spans="2:2" ht="15.75" x14ac:dyDescent="0.25">
      <c r="B706" s="4"/>
    </row>
    <row r="707" spans="2:2" ht="15.75" x14ac:dyDescent="0.25">
      <c r="B707" s="4"/>
    </row>
    <row r="708" spans="2:2" ht="15.75" x14ac:dyDescent="0.25">
      <c r="B708" s="4"/>
    </row>
    <row r="709" spans="2:2" ht="15.75" x14ac:dyDescent="0.25">
      <c r="B709" s="4"/>
    </row>
    <row r="710" spans="2:2" ht="15.75" x14ac:dyDescent="0.25">
      <c r="B710" s="4"/>
    </row>
    <row r="711" spans="2:2" ht="15.75" x14ac:dyDescent="0.25">
      <c r="B711" s="4"/>
    </row>
    <row r="712" spans="2:2" ht="15.75" x14ac:dyDescent="0.25">
      <c r="B712" s="4"/>
    </row>
    <row r="713" spans="2:2" ht="15.75" x14ac:dyDescent="0.25">
      <c r="B713" s="4"/>
    </row>
    <row r="714" spans="2:2" ht="15.75" x14ac:dyDescent="0.25">
      <c r="B714" s="4"/>
    </row>
    <row r="715" spans="2:2" ht="15.75" x14ac:dyDescent="0.25">
      <c r="B715" s="4"/>
    </row>
    <row r="716" spans="2:2" ht="15.75" x14ac:dyDescent="0.25">
      <c r="B716" s="4"/>
    </row>
    <row r="717" spans="2:2" ht="15.75" x14ac:dyDescent="0.25">
      <c r="B717" s="4"/>
    </row>
    <row r="718" spans="2:2" ht="15.75" x14ac:dyDescent="0.25">
      <c r="B718" s="4"/>
    </row>
    <row r="719" spans="2:2" ht="15.75" x14ac:dyDescent="0.25">
      <c r="B719" s="4"/>
    </row>
    <row r="720" spans="2:2" ht="15.75" x14ac:dyDescent="0.25">
      <c r="B720" s="4"/>
    </row>
    <row r="721" spans="2:2" ht="15.75" x14ac:dyDescent="0.25">
      <c r="B721" s="4"/>
    </row>
    <row r="722" spans="2:2" ht="15.75" x14ac:dyDescent="0.25">
      <c r="B722" s="4"/>
    </row>
    <row r="723" spans="2:2" ht="15.75" x14ac:dyDescent="0.25">
      <c r="B723" s="4"/>
    </row>
    <row r="724" spans="2:2" ht="15.75" x14ac:dyDescent="0.25">
      <c r="B724" s="4"/>
    </row>
    <row r="725" spans="2:2" ht="15.75" x14ac:dyDescent="0.25">
      <c r="B725" s="4"/>
    </row>
    <row r="726" spans="2:2" ht="15.75" x14ac:dyDescent="0.25">
      <c r="B726" s="4"/>
    </row>
    <row r="727" spans="2:2" ht="15.75" x14ac:dyDescent="0.25">
      <c r="B727" s="4"/>
    </row>
    <row r="728" spans="2:2" ht="15.75" x14ac:dyDescent="0.25">
      <c r="B728" s="4"/>
    </row>
    <row r="729" spans="2:2" ht="15.75" x14ac:dyDescent="0.25">
      <c r="B729" s="4"/>
    </row>
    <row r="730" spans="2:2" ht="15.75" x14ac:dyDescent="0.25">
      <c r="B730" s="4"/>
    </row>
    <row r="731" spans="2:2" ht="15.75" x14ac:dyDescent="0.25">
      <c r="B731" s="4"/>
    </row>
    <row r="732" spans="2:2" ht="15.75" x14ac:dyDescent="0.25">
      <c r="B732" s="4"/>
    </row>
    <row r="733" spans="2:2" ht="15.75" x14ac:dyDescent="0.25">
      <c r="B733" s="4"/>
    </row>
    <row r="734" spans="2:2" ht="15.75" x14ac:dyDescent="0.25">
      <c r="B734" s="4"/>
    </row>
    <row r="735" spans="2:2" ht="15.75" x14ac:dyDescent="0.25">
      <c r="B735" s="4"/>
    </row>
    <row r="736" spans="2:2" ht="15.75" x14ac:dyDescent="0.25">
      <c r="B736" s="4"/>
    </row>
    <row r="737" spans="2:2" ht="15.75" x14ac:dyDescent="0.25">
      <c r="B737" s="4"/>
    </row>
    <row r="738" spans="2:2" ht="15.75" x14ac:dyDescent="0.25">
      <c r="B738" s="4"/>
    </row>
    <row r="739" spans="2:2" ht="15.75" x14ac:dyDescent="0.25">
      <c r="B739" s="4"/>
    </row>
    <row r="740" spans="2:2" ht="15.75" x14ac:dyDescent="0.25">
      <c r="B740" s="4"/>
    </row>
    <row r="741" spans="2:2" ht="15.75" x14ac:dyDescent="0.25">
      <c r="B741" s="4"/>
    </row>
    <row r="742" spans="2:2" ht="15.75" x14ac:dyDescent="0.25">
      <c r="B742" s="4"/>
    </row>
    <row r="743" spans="2:2" ht="15.75" x14ac:dyDescent="0.25">
      <c r="B743" s="4"/>
    </row>
    <row r="744" spans="2:2" ht="15.75" x14ac:dyDescent="0.25">
      <c r="B744" s="4"/>
    </row>
    <row r="745" spans="2:2" ht="15.75" x14ac:dyDescent="0.25">
      <c r="B745" s="4"/>
    </row>
    <row r="746" spans="2:2" ht="15.75" x14ac:dyDescent="0.25">
      <c r="B746" s="4"/>
    </row>
    <row r="747" spans="2:2" ht="15.75" x14ac:dyDescent="0.25">
      <c r="B747" s="4"/>
    </row>
    <row r="748" spans="2:2" ht="15.75" x14ac:dyDescent="0.25">
      <c r="B748" s="4"/>
    </row>
    <row r="749" spans="2:2" ht="15.75" x14ac:dyDescent="0.25">
      <c r="B749" s="4"/>
    </row>
    <row r="750" spans="2:2" ht="15.75" x14ac:dyDescent="0.25">
      <c r="B750" s="4"/>
    </row>
    <row r="751" spans="2:2" ht="15.75" x14ac:dyDescent="0.25">
      <c r="B751" s="4"/>
    </row>
    <row r="752" spans="2:2" ht="15.75" x14ac:dyDescent="0.25">
      <c r="B752" s="4"/>
    </row>
    <row r="753" spans="2:2" ht="15.75" x14ac:dyDescent="0.25">
      <c r="B753" s="4"/>
    </row>
    <row r="754" spans="2:2" ht="15.75" x14ac:dyDescent="0.25">
      <c r="B754" s="4"/>
    </row>
    <row r="755" spans="2:2" ht="15.75" x14ac:dyDescent="0.25">
      <c r="B755" s="4"/>
    </row>
    <row r="756" spans="2:2" ht="15.75" x14ac:dyDescent="0.25">
      <c r="B756" s="4"/>
    </row>
    <row r="757" spans="2:2" ht="15.75" x14ac:dyDescent="0.25">
      <c r="B757" s="4"/>
    </row>
    <row r="758" spans="2:2" ht="15.75" x14ac:dyDescent="0.25">
      <c r="B758" s="4"/>
    </row>
    <row r="759" spans="2:2" ht="15.75" x14ac:dyDescent="0.25">
      <c r="B759" s="4"/>
    </row>
    <row r="760" spans="2:2" ht="15.75" x14ac:dyDescent="0.25">
      <c r="B760" s="4"/>
    </row>
    <row r="761" spans="2:2" ht="15.75" x14ac:dyDescent="0.25">
      <c r="B761" s="4"/>
    </row>
    <row r="762" spans="2:2" ht="15.75" x14ac:dyDescent="0.25">
      <c r="B762" s="4"/>
    </row>
    <row r="763" spans="2:2" ht="15.75" x14ac:dyDescent="0.25">
      <c r="B763" s="4"/>
    </row>
    <row r="764" spans="2:2" ht="15.75" x14ac:dyDescent="0.25">
      <c r="B764" s="4"/>
    </row>
    <row r="765" spans="2:2" ht="15.75" x14ac:dyDescent="0.25">
      <c r="B765" s="4"/>
    </row>
    <row r="766" spans="2:2" ht="15.75" x14ac:dyDescent="0.25">
      <c r="B766" s="4"/>
    </row>
    <row r="767" spans="2:2" ht="15.75" x14ac:dyDescent="0.25">
      <c r="B767" s="4"/>
    </row>
    <row r="768" spans="2:2" ht="15.75" x14ac:dyDescent="0.25">
      <c r="B768" s="4"/>
    </row>
    <row r="769" spans="2:2" ht="15.75" x14ac:dyDescent="0.25">
      <c r="B769" s="4"/>
    </row>
    <row r="770" spans="2:2" ht="15.75" x14ac:dyDescent="0.25">
      <c r="B770" s="4"/>
    </row>
    <row r="771" spans="2:2" ht="15.75" x14ac:dyDescent="0.25">
      <c r="B771" s="4"/>
    </row>
    <row r="772" spans="2:2" ht="15.75" x14ac:dyDescent="0.25">
      <c r="B772" s="4"/>
    </row>
    <row r="773" spans="2:2" ht="15.75" x14ac:dyDescent="0.25">
      <c r="B773" s="4"/>
    </row>
    <row r="774" spans="2:2" ht="15.75" x14ac:dyDescent="0.25">
      <c r="B774" s="4"/>
    </row>
    <row r="775" spans="2:2" ht="15.75" x14ac:dyDescent="0.25">
      <c r="B775" s="4"/>
    </row>
    <row r="776" spans="2:2" ht="15.75" x14ac:dyDescent="0.25">
      <c r="B776" s="4"/>
    </row>
    <row r="777" spans="2:2" ht="15.75" x14ac:dyDescent="0.25">
      <c r="B777" s="4"/>
    </row>
    <row r="778" spans="2:2" ht="15.75" x14ac:dyDescent="0.25">
      <c r="B778" s="4"/>
    </row>
    <row r="779" spans="2:2" ht="15.75" x14ac:dyDescent="0.25">
      <c r="B779" s="4"/>
    </row>
    <row r="780" spans="2:2" ht="15.75" x14ac:dyDescent="0.25">
      <c r="B780" s="4"/>
    </row>
    <row r="781" spans="2:2" ht="15.75" x14ac:dyDescent="0.25">
      <c r="B781" s="4"/>
    </row>
    <row r="782" spans="2:2" ht="15.75" x14ac:dyDescent="0.25">
      <c r="B782" s="4"/>
    </row>
    <row r="783" spans="2:2" ht="15.75" x14ac:dyDescent="0.25">
      <c r="B783" s="4"/>
    </row>
    <row r="784" spans="2:2" ht="15.75" x14ac:dyDescent="0.25">
      <c r="B784" s="4"/>
    </row>
    <row r="785" spans="2:2" ht="15.75" x14ac:dyDescent="0.25">
      <c r="B785" s="4"/>
    </row>
    <row r="786" spans="2:2" ht="15.75" x14ac:dyDescent="0.25">
      <c r="B786" s="4"/>
    </row>
    <row r="787" spans="2:2" ht="15.75" x14ac:dyDescent="0.25">
      <c r="B787" s="4"/>
    </row>
    <row r="788" spans="2:2" ht="15.75" x14ac:dyDescent="0.25">
      <c r="B788" s="4"/>
    </row>
    <row r="789" spans="2:2" ht="15.75" x14ac:dyDescent="0.25">
      <c r="B789" s="4"/>
    </row>
    <row r="790" spans="2:2" ht="15.75" x14ac:dyDescent="0.25">
      <c r="B790" s="4"/>
    </row>
    <row r="791" spans="2:2" ht="15.75" x14ac:dyDescent="0.25">
      <c r="B791" s="4"/>
    </row>
    <row r="792" spans="2:2" ht="15.75" x14ac:dyDescent="0.25">
      <c r="B792" s="4"/>
    </row>
    <row r="793" spans="2:2" ht="15.75" x14ac:dyDescent="0.25">
      <c r="B793" s="4"/>
    </row>
    <row r="794" spans="2:2" ht="15.75" x14ac:dyDescent="0.25">
      <c r="B794" s="4"/>
    </row>
    <row r="795" spans="2:2" ht="15.75" x14ac:dyDescent="0.25">
      <c r="B795" s="4"/>
    </row>
    <row r="796" spans="2:2" ht="15.75" x14ac:dyDescent="0.25">
      <c r="B796" s="4"/>
    </row>
    <row r="797" spans="2:2" ht="15.75" x14ac:dyDescent="0.25">
      <c r="B797" s="4"/>
    </row>
    <row r="798" spans="2:2" ht="15.75" x14ac:dyDescent="0.25">
      <c r="B798" s="4"/>
    </row>
    <row r="799" spans="2:2" ht="15.75" x14ac:dyDescent="0.25">
      <c r="B799" s="4"/>
    </row>
    <row r="800" spans="2:2" ht="15.75" x14ac:dyDescent="0.25">
      <c r="B800" s="4"/>
    </row>
    <row r="801" spans="2:2" ht="15.75" x14ac:dyDescent="0.25">
      <c r="B801" s="4"/>
    </row>
    <row r="802" spans="2:2" ht="15.75" x14ac:dyDescent="0.25">
      <c r="B802" s="4"/>
    </row>
    <row r="803" spans="2:2" ht="15.75" x14ac:dyDescent="0.25">
      <c r="B803" s="4"/>
    </row>
    <row r="804" spans="2:2" ht="15.75" x14ac:dyDescent="0.25">
      <c r="B804" s="4"/>
    </row>
    <row r="805" spans="2:2" ht="15.75" x14ac:dyDescent="0.25">
      <c r="B805" s="4"/>
    </row>
    <row r="806" spans="2:2" ht="15.75" x14ac:dyDescent="0.25">
      <c r="B806" s="4"/>
    </row>
    <row r="807" spans="2:2" ht="15.75" x14ac:dyDescent="0.25">
      <c r="B807" s="4"/>
    </row>
    <row r="808" spans="2:2" ht="15.75" x14ac:dyDescent="0.25">
      <c r="B808" s="4"/>
    </row>
    <row r="809" spans="2:2" ht="15.75" x14ac:dyDescent="0.25">
      <c r="B809" s="4"/>
    </row>
    <row r="810" spans="2:2" ht="15.75" x14ac:dyDescent="0.25">
      <c r="B810" s="4"/>
    </row>
    <row r="811" spans="2:2" ht="15.75" x14ac:dyDescent="0.25">
      <c r="B811" s="4"/>
    </row>
    <row r="812" spans="2:2" ht="15.75" x14ac:dyDescent="0.25">
      <c r="B812" s="4"/>
    </row>
    <row r="813" spans="2:2" ht="15.75" x14ac:dyDescent="0.25">
      <c r="B813" s="4"/>
    </row>
    <row r="814" spans="2:2" ht="15.75" x14ac:dyDescent="0.25">
      <c r="B814" s="4"/>
    </row>
    <row r="815" spans="2:2" ht="15.75" x14ac:dyDescent="0.25">
      <c r="B815" s="4"/>
    </row>
    <row r="816" spans="2:2" ht="15.75" x14ac:dyDescent="0.25">
      <c r="B816" s="4"/>
    </row>
    <row r="817" spans="2:2" ht="15.75" x14ac:dyDescent="0.25">
      <c r="B817" s="4"/>
    </row>
    <row r="818" spans="2:2" ht="15.75" x14ac:dyDescent="0.25">
      <c r="B818" s="4"/>
    </row>
    <row r="819" spans="2:2" ht="15.75" x14ac:dyDescent="0.25">
      <c r="B819" s="4"/>
    </row>
    <row r="820" spans="2:2" ht="15.75" x14ac:dyDescent="0.25">
      <c r="B820" s="4"/>
    </row>
    <row r="821" spans="2:2" ht="15.75" x14ac:dyDescent="0.25">
      <c r="B821" s="4"/>
    </row>
    <row r="822" spans="2:2" ht="15.75" x14ac:dyDescent="0.25">
      <c r="B822" s="4"/>
    </row>
    <row r="823" spans="2:2" ht="15.75" x14ac:dyDescent="0.25">
      <c r="B823" s="4"/>
    </row>
    <row r="824" spans="2:2" ht="15.75" x14ac:dyDescent="0.25">
      <c r="B824" s="4"/>
    </row>
    <row r="825" spans="2:2" ht="15.75" x14ac:dyDescent="0.25">
      <c r="B825" s="4"/>
    </row>
    <row r="826" spans="2:2" ht="15.75" x14ac:dyDescent="0.25">
      <c r="B826" s="4"/>
    </row>
    <row r="827" spans="2:2" ht="15.75" x14ac:dyDescent="0.25">
      <c r="B827" s="4"/>
    </row>
    <row r="828" spans="2:2" ht="15.75" x14ac:dyDescent="0.25">
      <c r="B828" s="4"/>
    </row>
    <row r="829" spans="2:2" ht="15.75" x14ac:dyDescent="0.25">
      <c r="B829" s="4"/>
    </row>
    <row r="830" spans="2:2" ht="15.75" x14ac:dyDescent="0.25">
      <c r="B830" s="4"/>
    </row>
    <row r="831" spans="2:2" ht="15.75" x14ac:dyDescent="0.25">
      <c r="B831" s="4"/>
    </row>
    <row r="832" spans="2:2" ht="15.75" x14ac:dyDescent="0.25">
      <c r="B832" s="4"/>
    </row>
    <row r="833" spans="2:2" ht="15.75" x14ac:dyDescent="0.25">
      <c r="B833" s="4"/>
    </row>
    <row r="834" spans="2:2" ht="15.75" x14ac:dyDescent="0.25">
      <c r="B834" s="4"/>
    </row>
    <row r="835" spans="2:2" ht="15.75" x14ac:dyDescent="0.25">
      <c r="B835" s="4"/>
    </row>
    <row r="836" spans="2:2" ht="15.75" x14ac:dyDescent="0.25">
      <c r="B836" s="4"/>
    </row>
    <row r="837" spans="2:2" ht="15.75" x14ac:dyDescent="0.25">
      <c r="B837" s="4"/>
    </row>
    <row r="838" spans="2:2" ht="15.75" x14ac:dyDescent="0.25">
      <c r="B838" s="4"/>
    </row>
    <row r="839" spans="2:2" ht="15.75" x14ac:dyDescent="0.25">
      <c r="B839" s="4"/>
    </row>
    <row r="840" spans="2:2" ht="15.75" x14ac:dyDescent="0.25">
      <c r="B840" s="4"/>
    </row>
    <row r="841" spans="2:2" ht="15.75" x14ac:dyDescent="0.25">
      <c r="B841" s="4"/>
    </row>
    <row r="842" spans="2:2" ht="15.75" x14ac:dyDescent="0.25">
      <c r="B842" s="4"/>
    </row>
    <row r="843" spans="2:2" ht="15.75" x14ac:dyDescent="0.25">
      <c r="B843" s="4"/>
    </row>
    <row r="844" spans="2:2" ht="15.75" x14ac:dyDescent="0.25">
      <c r="B844" s="4"/>
    </row>
    <row r="845" spans="2:2" ht="15.75" x14ac:dyDescent="0.25">
      <c r="B845" s="4"/>
    </row>
    <row r="846" spans="2:2" ht="15.75" x14ac:dyDescent="0.25">
      <c r="B846" s="4"/>
    </row>
    <row r="847" spans="2:2" ht="15.75" x14ac:dyDescent="0.25">
      <c r="B847" s="4"/>
    </row>
    <row r="848" spans="2:2" ht="15.75" x14ac:dyDescent="0.25">
      <c r="B848" s="4"/>
    </row>
    <row r="849" spans="2:2" ht="15.75" x14ac:dyDescent="0.25">
      <c r="B849" s="4"/>
    </row>
    <row r="850" spans="2:2" ht="15.75" x14ac:dyDescent="0.25">
      <c r="B850" s="4"/>
    </row>
    <row r="851" spans="2:2" ht="15.75" x14ac:dyDescent="0.25">
      <c r="B851" s="4"/>
    </row>
    <row r="852" spans="2:2" ht="15.75" x14ac:dyDescent="0.25">
      <c r="B852" s="4"/>
    </row>
    <row r="853" spans="2:2" ht="15.75" x14ac:dyDescent="0.25">
      <c r="B853" s="4"/>
    </row>
    <row r="854" spans="2:2" ht="15.75" x14ac:dyDescent="0.25">
      <c r="B854" s="4"/>
    </row>
    <row r="855" spans="2:2" ht="15.75" x14ac:dyDescent="0.25">
      <c r="B855" s="4"/>
    </row>
    <row r="856" spans="2:2" ht="15.75" x14ac:dyDescent="0.25">
      <c r="B856" s="4"/>
    </row>
    <row r="857" spans="2:2" ht="15.75" x14ac:dyDescent="0.25">
      <c r="B857" s="4"/>
    </row>
    <row r="858" spans="2:2" ht="15.75" x14ac:dyDescent="0.25">
      <c r="B858" s="4"/>
    </row>
    <row r="859" spans="2:2" ht="15.75" x14ac:dyDescent="0.25">
      <c r="B859" s="4"/>
    </row>
    <row r="860" spans="2:2" ht="15.75" x14ac:dyDescent="0.25">
      <c r="B860" s="4"/>
    </row>
    <row r="861" spans="2:2" ht="15.75" x14ac:dyDescent="0.25">
      <c r="B861" s="4"/>
    </row>
    <row r="862" spans="2:2" ht="15.75" x14ac:dyDescent="0.25">
      <c r="B862" s="4"/>
    </row>
    <row r="863" spans="2:2" ht="15.75" x14ac:dyDescent="0.25">
      <c r="B863" s="4"/>
    </row>
    <row r="864" spans="2:2" ht="15.75" x14ac:dyDescent="0.25">
      <c r="B864" s="4"/>
    </row>
    <row r="865" spans="2:2" ht="15.75" x14ac:dyDescent="0.25">
      <c r="B865" s="4"/>
    </row>
    <row r="866" spans="2:2" ht="15.75" x14ac:dyDescent="0.25">
      <c r="B866" s="4"/>
    </row>
    <row r="867" spans="2:2" ht="15.75" x14ac:dyDescent="0.25">
      <c r="B867" s="4"/>
    </row>
    <row r="868" spans="2:2" ht="15.75" x14ac:dyDescent="0.25">
      <c r="B868" s="4"/>
    </row>
    <row r="869" spans="2:2" ht="15.75" x14ac:dyDescent="0.25">
      <c r="B869" s="4"/>
    </row>
    <row r="870" spans="2:2" ht="15.75" x14ac:dyDescent="0.25">
      <c r="B870" s="4"/>
    </row>
    <row r="871" spans="2:2" ht="15.75" x14ac:dyDescent="0.25">
      <c r="B871" s="4"/>
    </row>
    <row r="872" spans="2:2" ht="15.75" x14ac:dyDescent="0.25">
      <c r="B872" s="4"/>
    </row>
    <row r="873" spans="2:2" ht="15.75" x14ac:dyDescent="0.25">
      <c r="B873" s="4"/>
    </row>
    <row r="874" spans="2:2" ht="15.75" x14ac:dyDescent="0.25">
      <c r="B874" s="4"/>
    </row>
    <row r="875" spans="2:2" ht="15.75" x14ac:dyDescent="0.25">
      <c r="B875" s="4"/>
    </row>
    <row r="876" spans="2:2" ht="15.75" x14ac:dyDescent="0.25">
      <c r="B876" s="4"/>
    </row>
    <row r="877" spans="2:2" ht="15.75" x14ac:dyDescent="0.25">
      <c r="B877" s="4"/>
    </row>
    <row r="878" spans="2:2" ht="15.75" x14ac:dyDescent="0.25">
      <c r="B878" s="4"/>
    </row>
    <row r="879" spans="2:2" ht="15.75" x14ac:dyDescent="0.25">
      <c r="B879" s="4"/>
    </row>
    <row r="880" spans="2:2" ht="15.75" x14ac:dyDescent="0.25">
      <c r="B880" s="4"/>
    </row>
    <row r="881" spans="2:2" ht="15.75" x14ac:dyDescent="0.25">
      <c r="B881" s="4"/>
    </row>
    <row r="882" spans="2:2" ht="15.75" x14ac:dyDescent="0.25">
      <c r="B882" s="4"/>
    </row>
    <row r="883" spans="2:2" ht="15.75" x14ac:dyDescent="0.25">
      <c r="B883" s="4"/>
    </row>
    <row r="884" spans="2:2" ht="15.75" x14ac:dyDescent="0.25">
      <c r="B884" s="4"/>
    </row>
    <row r="885" spans="2:2" ht="15.75" x14ac:dyDescent="0.25">
      <c r="B885" s="4"/>
    </row>
    <row r="886" spans="2:2" ht="15.75" x14ac:dyDescent="0.25">
      <c r="B886" s="4"/>
    </row>
    <row r="887" spans="2:2" ht="15.75" x14ac:dyDescent="0.25">
      <c r="B887" s="4"/>
    </row>
    <row r="888" spans="2:2" ht="15.75" x14ac:dyDescent="0.25">
      <c r="B888" s="4"/>
    </row>
    <row r="889" spans="2:2" ht="15.75" x14ac:dyDescent="0.25">
      <c r="B889" s="4"/>
    </row>
    <row r="890" spans="2:2" ht="15.75" x14ac:dyDescent="0.25">
      <c r="B890" s="4"/>
    </row>
    <row r="891" spans="2:2" ht="15.75" x14ac:dyDescent="0.25">
      <c r="B891" s="4"/>
    </row>
    <row r="892" spans="2:2" ht="15.75" x14ac:dyDescent="0.25">
      <c r="B892" s="4"/>
    </row>
    <row r="893" spans="2:2" ht="15.75" x14ac:dyDescent="0.25">
      <c r="B893" s="4"/>
    </row>
    <row r="894" spans="2:2" ht="15.75" x14ac:dyDescent="0.25">
      <c r="B894" s="4"/>
    </row>
    <row r="895" spans="2:2" ht="15.75" x14ac:dyDescent="0.25">
      <c r="B895" s="4"/>
    </row>
    <row r="896" spans="2:2" ht="15.75" x14ac:dyDescent="0.25">
      <c r="B896" s="4"/>
    </row>
    <row r="897" spans="2:2" ht="15.75" x14ac:dyDescent="0.25">
      <c r="B897" s="4"/>
    </row>
    <row r="898" spans="2:2" ht="15.75" x14ac:dyDescent="0.25">
      <c r="B898" s="4"/>
    </row>
    <row r="899" spans="2:2" ht="15.75" x14ac:dyDescent="0.25">
      <c r="B899" s="4"/>
    </row>
    <row r="900" spans="2:2" ht="15.75" x14ac:dyDescent="0.25">
      <c r="B900" s="4"/>
    </row>
    <row r="901" spans="2:2" ht="15.75" x14ac:dyDescent="0.25">
      <c r="B901" s="4"/>
    </row>
    <row r="902" spans="2:2" ht="15.75" x14ac:dyDescent="0.25">
      <c r="B902" s="4"/>
    </row>
    <row r="903" spans="2:2" ht="15.75" x14ac:dyDescent="0.25">
      <c r="B903" s="4"/>
    </row>
    <row r="904" spans="2:2" ht="15.75" x14ac:dyDescent="0.25">
      <c r="B904" s="4"/>
    </row>
    <row r="905" spans="2:2" ht="15.75" x14ac:dyDescent="0.25">
      <c r="B905" s="4"/>
    </row>
    <row r="906" spans="2:2" ht="15.75" x14ac:dyDescent="0.25">
      <c r="B906" s="4"/>
    </row>
    <row r="907" spans="2:2" ht="15.75" x14ac:dyDescent="0.25">
      <c r="B907" s="4"/>
    </row>
    <row r="908" spans="2:2" ht="15.75" x14ac:dyDescent="0.25">
      <c r="B908" s="4"/>
    </row>
    <row r="909" spans="2:2" ht="15.75" x14ac:dyDescent="0.25">
      <c r="B909" s="4"/>
    </row>
    <row r="910" spans="2:2" ht="15.75" x14ac:dyDescent="0.25">
      <c r="B910" s="4"/>
    </row>
    <row r="911" spans="2:2" ht="15.75" x14ac:dyDescent="0.25">
      <c r="B911" s="4"/>
    </row>
    <row r="912" spans="2:2" ht="15.75" x14ac:dyDescent="0.25">
      <c r="B912" s="4"/>
    </row>
    <row r="913" spans="2:2" ht="15.75" x14ac:dyDescent="0.25">
      <c r="B913" s="4"/>
    </row>
    <row r="914" spans="2:2" ht="15.75" x14ac:dyDescent="0.25">
      <c r="B914" s="4"/>
    </row>
    <row r="915" spans="2:2" ht="15.75" x14ac:dyDescent="0.25">
      <c r="B915" s="4"/>
    </row>
    <row r="916" spans="2:2" ht="15.75" x14ac:dyDescent="0.25">
      <c r="B916" s="4"/>
    </row>
    <row r="917" spans="2:2" ht="15.75" x14ac:dyDescent="0.25">
      <c r="B917" s="4"/>
    </row>
    <row r="918" spans="2:2" ht="15.75" x14ac:dyDescent="0.25">
      <c r="B918" s="4"/>
    </row>
    <row r="919" spans="2:2" ht="15.75" x14ac:dyDescent="0.25">
      <c r="B919" s="4"/>
    </row>
    <row r="920" spans="2:2" ht="15.75" x14ac:dyDescent="0.25">
      <c r="B920" s="4"/>
    </row>
    <row r="921" spans="2:2" ht="15.75" x14ac:dyDescent="0.25">
      <c r="B921" s="4"/>
    </row>
    <row r="922" spans="2:2" ht="15.75" x14ac:dyDescent="0.25">
      <c r="B922" s="4"/>
    </row>
    <row r="923" spans="2:2" ht="15.75" x14ac:dyDescent="0.25">
      <c r="B923" s="4"/>
    </row>
    <row r="924" spans="2:2" ht="15.75" x14ac:dyDescent="0.25">
      <c r="B924" s="4"/>
    </row>
    <row r="925" spans="2:2" ht="15.75" x14ac:dyDescent="0.25">
      <c r="B925" s="4"/>
    </row>
    <row r="926" spans="2:2" ht="15.75" x14ac:dyDescent="0.25">
      <c r="B926" s="4"/>
    </row>
    <row r="927" spans="2:2" ht="15.75" x14ac:dyDescent="0.25">
      <c r="B927" s="4"/>
    </row>
    <row r="928" spans="2:2" ht="15.75" x14ac:dyDescent="0.25">
      <c r="B928" s="4"/>
    </row>
    <row r="929" spans="2:2" ht="15.75" x14ac:dyDescent="0.25">
      <c r="B929" s="4"/>
    </row>
    <row r="930" spans="2:2" ht="15.75" x14ac:dyDescent="0.25">
      <c r="B930" s="4"/>
    </row>
    <row r="931" spans="2:2" ht="15.75" x14ac:dyDescent="0.25">
      <c r="B931" s="4"/>
    </row>
    <row r="932" spans="2:2" ht="15.75" x14ac:dyDescent="0.25">
      <c r="B932" s="4"/>
    </row>
    <row r="933" spans="2:2" ht="15.75" x14ac:dyDescent="0.25">
      <c r="B933" s="4"/>
    </row>
    <row r="934" spans="2:2" ht="15.75" x14ac:dyDescent="0.25">
      <c r="B934" s="4"/>
    </row>
    <row r="935" spans="2:2" ht="15.75" x14ac:dyDescent="0.25">
      <c r="B935" s="4"/>
    </row>
    <row r="936" spans="2:2" ht="15.75" x14ac:dyDescent="0.25">
      <c r="B936" s="4"/>
    </row>
    <row r="937" spans="2:2" ht="15.75" x14ac:dyDescent="0.25">
      <c r="B937" s="4"/>
    </row>
    <row r="938" spans="2:2" ht="15.75" x14ac:dyDescent="0.25">
      <c r="B938" s="4"/>
    </row>
    <row r="939" spans="2:2" ht="15.75" x14ac:dyDescent="0.25">
      <c r="B939" s="4"/>
    </row>
    <row r="940" spans="2:2" ht="15.75" x14ac:dyDescent="0.25">
      <c r="B940" s="4"/>
    </row>
    <row r="941" spans="2:2" ht="15.75" x14ac:dyDescent="0.25">
      <c r="B941" s="4"/>
    </row>
    <row r="942" spans="2:2" ht="15.75" x14ac:dyDescent="0.25">
      <c r="B942" s="4"/>
    </row>
    <row r="943" spans="2:2" ht="15.75" x14ac:dyDescent="0.25">
      <c r="B943" s="4"/>
    </row>
    <row r="944" spans="2:2" ht="15.75" x14ac:dyDescent="0.25">
      <c r="B944" s="4"/>
    </row>
    <row r="945" spans="2:2" ht="15.75" x14ac:dyDescent="0.25">
      <c r="B945" s="4"/>
    </row>
    <row r="946" spans="2:2" ht="15.75" x14ac:dyDescent="0.25">
      <c r="B946" s="4"/>
    </row>
    <row r="947" spans="2:2" ht="15.75" x14ac:dyDescent="0.25">
      <c r="B947" s="4"/>
    </row>
    <row r="948" spans="2:2" ht="15.75" x14ac:dyDescent="0.25">
      <c r="B948" s="4"/>
    </row>
    <row r="949" spans="2:2" ht="15.75" x14ac:dyDescent="0.25">
      <c r="B949" s="4"/>
    </row>
    <row r="950" spans="2:2" ht="15.75" x14ac:dyDescent="0.25">
      <c r="B950" s="4"/>
    </row>
    <row r="951" spans="2:2" ht="15.75" x14ac:dyDescent="0.25">
      <c r="B951" s="4"/>
    </row>
    <row r="952" spans="2:2" ht="15.75" x14ac:dyDescent="0.25">
      <c r="B952" s="4"/>
    </row>
    <row r="953" spans="2:2" ht="15.75" x14ac:dyDescent="0.25">
      <c r="B953" s="4"/>
    </row>
    <row r="954" spans="2:2" ht="15.75" x14ac:dyDescent="0.25">
      <c r="B954" s="4"/>
    </row>
    <row r="955" spans="2:2" ht="15.75" x14ac:dyDescent="0.25">
      <c r="B955" s="4"/>
    </row>
    <row r="956" spans="2:2" ht="15.75" x14ac:dyDescent="0.25">
      <c r="B956" s="4"/>
    </row>
    <row r="957" spans="2:2" ht="15.75" x14ac:dyDescent="0.25">
      <c r="B957" s="4"/>
    </row>
    <row r="958" spans="2:2" ht="15.75" x14ac:dyDescent="0.25">
      <c r="B958" s="4"/>
    </row>
    <row r="959" spans="2:2" ht="15.75" x14ac:dyDescent="0.25">
      <c r="B959" s="4"/>
    </row>
    <row r="960" spans="2:2" ht="15.75" x14ac:dyDescent="0.25">
      <c r="B960" s="4"/>
    </row>
    <row r="961" spans="2:2" ht="15.75" x14ac:dyDescent="0.25">
      <c r="B961" s="4"/>
    </row>
    <row r="962" spans="2:2" ht="15.75" x14ac:dyDescent="0.25">
      <c r="B962" s="4"/>
    </row>
    <row r="963" spans="2:2" ht="15.75" x14ac:dyDescent="0.25">
      <c r="B963" s="4"/>
    </row>
    <row r="964" spans="2:2" ht="15.75" x14ac:dyDescent="0.25">
      <c r="B964" s="4"/>
    </row>
    <row r="965" spans="2:2" ht="15.75" x14ac:dyDescent="0.25">
      <c r="B965" s="4"/>
    </row>
    <row r="966" spans="2:2" ht="15.75" x14ac:dyDescent="0.25">
      <c r="B966" s="4"/>
    </row>
    <row r="967" spans="2:2" ht="15.75" x14ac:dyDescent="0.25">
      <c r="B967" s="4"/>
    </row>
    <row r="968" spans="2:2" ht="15.75" x14ac:dyDescent="0.25">
      <c r="B968" s="4"/>
    </row>
    <row r="969" spans="2:2" ht="15.75" x14ac:dyDescent="0.25">
      <c r="B969" s="4"/>
    </row>
    <row r="970" spans="2:2" ht="15.75" x14ac:dyDescent="0.25">
      <c r="B970" s="4"/>
    </row>
    <row r="971" spans="2:2" ht="15.75" x14ac:dyDescent="0.25">
      <c r="B971" s="4"/>
    </row>
    <row r="972" spans="2:2" ht="15.75" x14ac:dyDescent="0.25">
      <c r="B972" s="4"/>
    </row>
    <row r="973" spans="2:2" ht="15.75" x14ac:dyDescent="0.25">
      <c r="B973" s="4"/>
    </row>
    <row r="974" spans="2:2" ht="15.75" x14ac:dyDescent="0.25">
      <c r="B974" s="4"/>
    </row>
    <row r="975" spans="2:2" ht="15.75" x14ac:dyDescent="0.25">
      <c r="B975" s="4"/>
    </row>
    <row r="976" spans="2:2" ht="15.75" x14ac:dyDescent="0.25">
      <c r="B976" s="4"/>
    </row>
    <row r="977" spans="2:2" ht="15.75" x14ac:dyDescent="0.25">
      <c r="B977" s="4"/>
    </row>
    <row r="978" spans="2:2" ht="15.75" x14ac:dyDescent="0.25">
      <c r="B978" s="4"/>
    </row>
    <row r="979" spans="2:2" ht="15.75" x14ac:dyDescent="0.25">
      <c r="B979" s="4"/>
    </row>
    <row r="980" spans="2:2" ht="15.75" x14ac:dyDescent="0.25">
      <c r="B980" s="4"/>
    </row>
    <row r="981" spans="2:2" ht="15.75" x14ac:dyDescent="0.25">
      <c r="B981" s="4"/>
    </row>
    <row r="982" spans="2:2" ht="15.75" x14ac:dyDescent="0.25">
      <c r="B982" s="4"/>
    </row>
    <row r="983" spans="2:2" ht="15.75" x14ac:dyDescent="0.25">
      <c r="B983" s="4"/>
    </row>
    <row r="984" spans="2:2" ht="15.75" x14ac:dyDescent="0.25">
      <c r="B984" s="4"/>
    </row>
    <row r="985" spans="2:2" ht="15.75" x14ac:dyDescent="0.25">
      <c r="B985" s="4"/>
    </row>
    <row r="986" spans="2:2" ht="15.75" x14ac:dyDescent="0.25">
      <c r="B986" s="4"/>
    </row>
    <row r="987" spans="2:2" ht="15.75" x14ac:dyDescent="0.25">
      <c r="B987" s="4"/>
    </row>
    <row r="988" spans="2:2" ht="15.75" x14ac:dyDescent="0.25">
      <c r="B988" s="4"/>
    </row>
    <row r="989" spans="2:2" ht="15.75" x14ac:dyDescent="0.25">
      <c r="B989" s="4"/>
    </row>
    <row r="990" spans="2:2" ht="15.75" x14ac:dyDescent="0.25">
      <c r="B990" s="4"/>
    </row>
    <row r="991" spans="2:2" ht="15.75" x14ac:dyDescent="0.25">
      <c r="B991" s="4"/>
    </row>
    <row r="992" spans="2:2" ht="15.75" x14ac:dyDescent="0.25">
      <c r="B992" s="4"/>
    </row>
    <row r="993" spans="2:2" ht="15.75" x14ac:dyDescent="0.25">
      <c r="B993" s="4"/>
    </row>
    <row r="994" spans="2:2" ht="15.75" x14ac:dyDescent="0.25">
      <c r="B994" s="4"/>
    </row>
    <row r="995" spans="2:2" ht="15.75" x14ac:dyDescent="0.25">
      <c r="B995" s="4"/>
    </row>
    <row r="996" spans="2:2" ht="15.75" x14ac:dyDescent="0.25">
      <c r="B996" s="4"/>
    </row>
    <row r="997" spans="2:2" ht="15.75" x14ac:dyDescent="0.25">
      <c r="B997" s="4"/>
    </row>
    <row r="998" spans="2:2" ht="15.75" x14ac:dyDescent="0.25">
      <c r="B998" s="4"/>
    </row>
    <row r="999" spans="2:2" ht="15.75" x14ac:dyDescent="0.25">
      <c r="B999" s="4"/>
    </row>
    <row r="1000" spans="2:2" ht="15.75" x14ac:dyDescent="0.25">
      <c r="B1000" s="4"/>
    </row>
    <row r="1001" spans="2:2" ht="15.75" x14ac:dyDescent="0.25">
      <c r="B1001" s="4"/>
    </row>
  </sheetData>
  <mergeCells count="2">
    <mergeCell ref="A2:C2"/>
    <mergeCell ref="A4:A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workbookViewId="0">
      <selection activeCell="C3" sqref="C3"/>
    </sheetView>
  </sheetViews>
  <sheetFormatPr defaultColWidth="11.25" defaultRowHeight="15" customHeight="1" x14ac:dyDescent="0.25"/>
  <cols>
    <col min="2" max="2" width="21.25" customWidth="1"/>
    <col min="3" max="3" width="54.125" customWidth="1"/>
    <col min="4" max="4" width="47.875" customWidth="1"/>
  </cols>
  <sheetData>
    <row r="1" spans="1:4" ht="48" customHeight="1" x14ac:dyDescent="0.25"/>
    <row r="2" spans="1:4" ht="15.75" x14ac:dyDescent="0.25">
      <c r="A2" s="33" t="s">
        <v>0</v>
      </c>
      <c r="B2" s="41"/>
      <c r="C2" s="41"/>
      <c r="D2" s="1"/>
    </row>
    <row r="3" spans="1:4" ht="31.5" x14ac:dyDescent="0.25">
      <c r="A3" s="16" t="s">
        <v>1</v>
      </c>
      <c r="B3" s="17" t="s">
        <v>2</v>
      </c>
      <c r="C3" s="60" t="s">
        <v>4875</v>
      </c>
      <c r="D3" s="21" t="s">
        <v>4547</v>
      </c>
    </row>
    <row r="4" spans="1:4" ht="31.5" x14ac:dyDescent="0.25">
      <c r="A4" s="35" t="s">
        <v>2218</v>
      </c>
      <c r="B4" s="17">
        <v>701900000101</v>
      </c>
      <c r="C4" s="19" t="s">
        <v>2219</v>
      </c>
      <c r="D4" s="19" t="s">
        <v>2220</v>
      </c>
    </row>
    <row r="5" spans="1:4" ht="31.5" x14ac:dyDescent="0.25">
      <c r="A5" s="42"/>
      <c r="B5" s="17">
        <v>701900000102</v>
      </c>
      <c r="C5" s="19" t="s">
        <v>2221</v>
      </c>
      <c r="D5" s="19" t="s">
        <v>2222</v>
      </c>
    </row>
    <row r="6" spans="1:4" ht="31.5" x14ac:dyDescent="0.25">
      <c r="A6" s="42"/>
      <c r="B6" s="17">
        <v>713109000101</v>
      </c>
      <c r="C6" s="19" t="s">
        <v>2223</v>
      </c>
      <c r="D6" s="19" t="s">
        <v>2224</v>
      </c>
    </row>
    <row r="7" spans="1:4" ht="31.5" x14ac:dyDescent="0.25">
      <c r="A7" s="42"/>
      <c r="B7" s="17">
        <v>713109000201</v>
      </c>
      <c r="C7" s="19" t="s">
        <v>2225</v>
      </c>
      <c r="D7" s="19" t="s">
        <v>2226</v>
      </c>
    </row>
    <row r="8" spans="1:4" ht="15.75" x14ac:dyDescent="0.25">
      <c r="A8" s="42"/>
      <c r="B8" s="17">
        <v>713209000999</v>
      </c>
      <c r="C8" s="19" t="s">
        <v>2227</v>
      </c>
      <c r="D8" s="19" t="s">
        <v>2228</v>
      </c>
    </row>
    <row r="9" spans="1:4" ht="15.75" x14ac:dyDescent="0.25">
      <c r="A9" s="42"/>
      <c r="B9" s="17">
        <v>713319000999</v>
      </c>
      <c r="C9" s="19" t="s">
        <v>2229</v>
      </c>
      <c r="D9" s="19" t="s">
        <v>2230</v>
      </c>
    </row>
    <row r="10" spans="1:4" ht="31.5" x14ac:dyDescent="0.25">
      <c r="A10" s="42"/>
      <c r="B10" s="17">
        <v>713329000101</v>
      </c>
      <c r="C10" s="19" t="s">
        <v>2231</v>
      </c>
      <c r="D10" s="19" t="s">
        <v>2232</v>
      </c>
    </row>
    <row r="11" spans="1:4" ht="15.75" x14ac:dyDescent="0.25">
      <c r="A11" s="42"/>
      <c r="B11" s="17">
        <v>713339000999</v>
      </c>
      <c r="C11" s="19" t="s">
        <v>2233</v>
      </c>
      <c r="D11" s="19" t="s">
        <v>2234</v>
      </c>
    </row>
    <row r="12" spans="1:4" ht="15.75" x14ac:dyDescent="0.25">
      <c r="A12" s="42"/>
      <c r="B12" s="17">
        <v>713340000999</v>
      </c>
      <c r="C12" s="19" t="s">
        <v>2235</v>
      </c>
      <c r="D12" s="19" t="s">
        <v>2236</v>
      </c>
    </row>
    <row r="13" spans="1:4" ht="15.75" x14ac:dyDescent="0.25">
      <c r="A13" s="42"/>
      <c r="B13" s="17">
        <v>713350090101</v>
      </c>
      <c r="C13" s="19" t="s">
        <v>2237</v>
      </c>
      <c r="D13" s="19" t="s">
        <v>2238</v>
      </c>
    </row>
    <row r="14" spans="1:4" ht="31.5" x14ac:dyDescent="0.25">
      <c r="A14" s="42"/>
      <c r="B14" s="17">
        <v>713350090102</v>
      </c>
      <c r="C14" s="19" t="s">
        <v>2239</v>
      </c>
      <c r="D14" s="19" t="s">
        <v>2240</v>
      </c>
    </row>
    <row r="15" spans="1:4" ht="31.5" x14ac:dyDescent="0.25">
      <c r="A15" s="42"/>
      <c r="B15" s="17">
        <v>713390000101</v>
      </c>
      <c r="C15" s="19" t="s">
        <v>2241</v>
      </c>
      <c r="D15" s="19" t="s">
        <v>2242</v>
      </c>
    </row>
    <row r="16" spans="1:4" ht="31.5" x14ac:dyDescent="0.25">
      <c r="A16" s="42"/>
      <c r="B16" s="17">
        <v>713390000102</v>
      </c>
      <c r="C16" s="19" t="s">
        <v>2243</v>
      </c>
      <c r="D16" s="19" t="s">
        <v>2244</v>
      </c>
    </row>
    <row r="17" spans="1:4" ht="31.5" x14ac:dyDescent="0.25">
      <c r="A17" s="42"/>
      <c r="B17" s="17">
        <v>713390000103</v>
      </c>
      <c r="C17" s="19" t="s">
        <v>2245</v>
      </c>
      <c r="D17" s="19" t="s">
        <v>2246</v>
      </c>
    </row>
    <row r="18" spans="1:4" ht="31.5" x14ac:dyDescent="0.25">
      <c r="A18" s="42"/>
      <c r="B18" s="17">
        <v>713409000101</v>
      </c>
      <c r="C18" s="19" t="s">
        <v>2247</v>
      </c>
      <c r="D18" s="19" t="s">
        <v>2248</v>
      </c>
    </row>
    <row r="19" spans="1:4" ht="31.5" x14ac:dyDescent="0.25">
      <c r="A19" s="42"/>
      <c r="B19" s="17">
        <v>713409000103</v>
      </c>
      <c r="C19" s="19" t="s">
        <v>2249</v>
      </c>
      <c r="D19" s="19" t="s">
        <v>2250</v>
      </c>
    </row>
    <row r="20" spans="1:4" ht="15.75" x14ac:dyDescent="0.25">
      <c r="A20" s="42"/>
      <c r="B20" s="17">
        <v>713509000999</v>
      </c>
      <c r="C20" s="19" t="s">
        <v>2251</v>
      </c>
      <c r="D20" s="19" t="s">
        <v>2252</v>
      </c>
    </row>
    <row r="21" spans="1:4" ht="31.5" x14ac:dyDescent="0.25">
      <c r="A21" s="42"/>
      <c r="B21" s="17">
        <v>713609000999</v>
      </c>
      <c r="C21" s="19" t="s">
        <v>2253</v>
      </c>
      <c r="D21" s="19" t="s">
        <v>2254</v>
      </c>
    </row>
    <row r="22" spans="1:4" ht="31.5" x14ac:dyDescent="0.25">
      <c r="A22" s="42"/>
      <c r="B22" s="17">
        <v>713909000101</v>
      </c>
      <c r="C22" s="19" t="s">
        <v>2255</v>
      </c>
      <c r="D22" s="19" t="s">
        <v>2256</v>
      </c>
    </row>
    <row r="23" spans="1:4" ht="31.5" x14ac:dyDescent="0.25">
      <c r="A23" s="42"/>
      <c r="B23" s="17">
        <v>713909000103</v>
      </c>
      <c r="C23" s="19" t="s">
        <v>2257</v>
      </c>
      <c r="D23" s="19" t="s">
        <v>2258</v>
      </c>
    </row>
    <row r="24" spans="1:4" ht="31.5" x14ac:dyDescent="0.25">
      <c r="A24" s="42"/>
      <c r="B24" s="17">
        <v>713909000104</v>
      </c>
      <c r="C24" s="19" t="s">
        <v>2259</v>
      </c>
      <c r="D24" s="19" t="s">
        <v>2260</v>
      </c>
    </row>
    <row r="25" spans="1:4" ht="31.5" x14ac:dyDescent="0.25">
      <c r="A25" s="42"/>
      <c r="B25" s="17">
        <v>713909000105</v>
      </c>
      <c r="C25" s="19" t="s">
        <v>2261</v>
      </c>
      <c r="D25" s="19" t="s">
        <v>2262</v>
      </c>
    </row>
    <row r="26" spans="1:4" ht="15.75" x14ac:dyDescent="0.25">
      <c r="A26" s="42"/>
      <c r="B26" s="17">
        <v>713909000106</v>
      </c>
      <c r="C26" s="19" t="s">
        <v>2263</v>
      </c>
      <c r="D26" s="19" t="s">
        <v>2264</v>
      </c>
    </row>
    <row r="27" spans="1:4" ht="15.75" x14ac:dyDescent="0.25">
      <c r="A27" s="42"/>
      <c r="B27" s="17">
        <v>713909000107</v>
      </c>
      <c r="C27" s="19" t="s">
        <v>2265</v>
      </c>
      <c r="D27" s="19" t="s">
        <v>2266</v>
      </c>
    </row>
    <row r="28" spans="1:4" ht="15.75" x14ac:dyDescent="0.25">
      <c r="A28" s="42"/>
      <c r="B28" s="17">
        <v>713909000108</v>
      </c>
      <c r="C28" s="19" t="s">
        <v>2267</v>
      </c>
      <c r="D28" s="19" t="s">
        <v>2268</v>
      </c>
    </row>
    <row r="29" spans="1:4" ht="15.75" x14ac:dyDescent="0.25">
      <c r="A29" s="42"/>
      <c r="B29" s="17">
        <v>713909000109</v>
      </c>
      <c r="C29" s="19" t="s">
        <v>2269</v>
      </c>
      <c r="D29" s="19" t="s">
        <v>2270</v>
      </c>
    </row>
    <row r="30" spans="1:4" ht="15.75" x14ac:dyDescent="0.25">
      <c r="A30" s="42"/>
      <c r="B30" s="17">
        <v>713909000110</v>
      </c>
      <c r="C30" s="19" t="s">
        <v>2271</v>
      </c>
      <c r="D30" s="19" t="s">
        <v>2272</v>
      </c>
    </row>
    <row r="31" spans="1:4" ht="31.5" x14ac:dyDescent="0.25">
      <c r="A31" s="42"/>
      <c r="B31" s="17">
        <v>713909000111</v>
      </c>
      <c r="C31" s="19" t="s">
        <v>2273</v>
      </c>
      <c r="D31" s="19" t="s">
        <v>2274</v>
      </c>
    </row>
    <row r="32" spans="1:4" ht="31.5" x14ac:dyDescent="0.25">
      <c r="A32" s="42"/>
      <c r="B32" s="17">
        <v>713909000112</v>
      </c>
      <c r="C32" s="19" t="s">
        <v>2275</v>
      </c>
      <c r="D32" s="19" t="s">
        <v>2276</v>
      </c>
    </row>
    <row r="33" spans="1:4" ht="31.5" x14ac:dyDescent="0.25">
      <c r="A33" s="42"/>
      <c r="B33" s="17">
        <v>713909000115</v>
      </c>
      <c r="C33" s="19" t="s">
        <v>2277</v>
      </c>
      <c r="D33" s="19" t="s">
        <v>2278</v>
      </c>
    </row>
    <row r="34" spans="1:4" ht="15.75" x14ac:dyDescent="0.25">
      <c r="A34" s="42"/>
      <c r="B34" s="17">
        <v>714101000999</v>
      </c>
      <c r="C34" s="19" t="s">
        <v>2279</v>
      </c>
      <c r="D34" s="19" t="s">
        <v>2280</v>
      </c>
    </row>
    <row r="35" spans="1:4" ht="31.5" x14ac:dyDescent="0.25">
      <c r="A35" s="42"/>
      <c r="B35" s="17">
        <v>714102000101</v>
      </c>
      <c r="C35" s="19" t="s">
        <v>2281</v>
      </c>
      <c r="D35" s="19" t="s">
        <v>2282</v>
      </c>
    </row>
    <row r="36" spans="1:4" ht="47.25" x14ac:dyDescent="0.25">
      <c r="A36" s="42"/>
      <c r="B36" s="17">
        <v>714102000102</v>
      </c>
      <c r="C36" s="19" t="s">
        <v>2283</v>
      </c>
      <c r="D36" s="19" t="s">
        <v>2284</v>
      </c>
    </row>
    <row r="37" spans="1:4" ht="31.5" x14ac:dyDescent="0.25">
      <c r="A37" s="42"/>
      <c r="B37" s="17">
        <v>714102000103</v>
      </c>
      <c r="C37" s="19" t="s">
        <v>2285</v>
      </c>
      <c r="D37" s="19" t="s">
        <v>2286</v>
      </c>
    </row>
    <row r="38" spans="1:4" ht="15.75" x14ac:dyDescent="0.25">
      <c r="A38" s="42"/>
      <c r="B38" s="17">
        <v>714102000104</v>
      </c>
      <c r="C38" s="19" t="s">
        <v>2287</v>
      </c>
      <c r="D38" s="19" t="s">
        <v>2288</v>
      </c>
    </row>
    <row r="39" spans="1:4" ht="31.5" x14ac:dyDescent="0.25">
      <c r="A39" s="42"/>
      <c r="B39" s="17">
        <v>714201900999</v>
      </c>
      <c r="C39" s="19" t="s">
        <v>2289</v>
      </c>
      <c r="D39" s="19" t="s">
        <v>2290</v>
      </c>
    </row>
    <row r="40" spans="1:4" ht="15.75" x14ac:dyDescent="0.25">
      <c r="A40" s="42"/>
      <c r="B40" s="17">
        <v>714202000999</v>
      </c>
      <c r="C40" s="19" t="s">
        <v>2291</v>
      </c>
      <c r="D40" s="19" t="s">
        <v>2292</v>
      </c>
    </row>
    <row r="41" spans="1:4" ht="31.5" x14ac:dyDescent="0.25">
      <c r="A41" s="42"/>
      <c r="B41" s="17">
        <v>714203000101</v>
      </c>
      <c r="C41" s="19" t="s">
        <v>2293</v>
      </c>
      <c r="D41" s="19" t="s">
        <v>2294</v>
      </c>
    </row>
    <row r="42" spans="1:4" ht="31.5" x14ac:dyDescent="0.25">
      <c r="A42" s="42"/>
      <c r="B42" s="17">
        <v>1001190001101</v>
      </c>
      <c r="C42" s="19" t="s">
        <v>2295</v>
      </c>
      <c r="D42" s="19" t="s">
        <v>2296</v>
      </c>
    </row>
    <row r="43" spans="1:4" ht="31.5" x14ac:dyDescent="0.25">
      <c r="A43" s="42"/>
      <c r="B43" s="17">
        <v>1001190001102</v>
      </c>
      <c r="C43" s="19" t="s">
        <v>2297</v>
      </c>
      <c r="D43" s="19" t="s">
        <v>2298</v>
      </c>
    </row>
    <row r="44" spans="1:4" ht="31.5" x14ac:dyDescent="0.25">
      <c r="A44" s="42"/>
      <c r="B44" s="17">
        <v>1001190001103</v>
      </c>
      <c r="C44" s="19" t="s">
        <v>2299</v>
      </c>
      <c r="D44" s="19" t="s">
        <v>2300</v>
      </c>
    </row>
    <row r="45" spans="1:4" ht="31.5" x14ac:dyDescent="0.25">
      <c r="A45" s="42"/>
      <c r="B45" s="17">
        <v>1001190090101</v>
      </c>
      <c r="C45" s="19" t="s">
        <v>2301</v>
      </c>
      <c r="D45" s="19" t="s">
        <v>2302</v>
      </c>
    </row>
    <row r="46" spans="1:4" ht="31.5" x14ac:dyDescent="0.25">
      <c r="A46" s="42"/>
      <c r="B46" s="17">
        <v>1001190090102</v>
      </c>
      <c r="C46" s="19" t="s">
        <v>2303</v>
      </c>
      <c r="D46" s="19" t="s">
        <v>2304</v>
      </c>
    </row>
    <row r="47" spans="1:4" ht="31.5" x14ac:dyDescent="0.25">
      <c r="A47" s="42"/>
      <c r="B47" s="17">
        <v>1001190090103</v>
      </c>
      <c r="C47" s="19" t="s">
        <v>2305</v>
      </c>
      <c r="D47" s="19" t="s">
        <v>2306</v>
      </c>
    </row>
    <row r="48" spans="1:4" ht="31.5" x14ac:dyDescent="0.25">
      <c r="A48" s="42"/>
      <c r="B48" s="17">
        <v>1001990001101</v>
      </c>
      <c r="C48" s="19" t="s">
        <v>2307</v>
      </c>
      <c r="D48" s="19" t="s">
        <v>2308</v>
      </c>
    </row>
    <row r="49" spans="1:4" ht="31.5" x14ac:dyDescent="0.25">
      <c r="A49" s="42"/>
      <c r="B49" s="17">
        <v>1001990001102</v>
      </c>
      <c r="C49" s="19" t="s">
        <v>2309</v>
      </c>
      <c r="D49" s="19" t="s">
        <v>2310</v>
      </c>
    </row>
    <row r="50" spans="1:4" ht="31.5" x14ac:dyDescent="0.25">
      <c r="A50" s="42"/>
      <c r="B50" s="17">
        <v>1001990001103</v>
      </c>
      <c r="C50" s="19" t="s">
        <v>2311</v>
      </c>
      <c r="D50" s="19" t="s">
        <v>2312</v>
      </c>
    </row>
    <row r="51" spans="1:4" ht="31.5" x14ac:dyDescent="0.25">
      <c r="A51" s="42"/>
      <c r="B51" s="17">
        <v>1001990090101</v>
      </c>
      <c r="C51" s="19" t="s">
        <v>2313</v>
      </c>
      <c r="D51" s="19" t="s">
        <v>2314</v>
      </c>
    </row>
    <row r="52" spans="1:4" ht="31.5" x14ac:dyDescent="0.25">
      <c r="A52" s="42"/>
      <c r="B52" s="17">
        <v>1001990090102</v>
      </c>
      <c r="C52" s="19" t="s">
        <v>2315</v>
      </c>
      <c r="D52" s="19" t="s">
        <v>2316</v>
      </c>
    </row>
    <row r="53" spans="1:4" ht="31.5" x14ac:dyDescent="0.25">
      <c r="A53" s="42"/>
      <c r="B53" s="17">
        <v>1001990090103</v>
      </c>
      <c r="C53" s="19" t="s">
        <v>2317</v>
      </c>
      <c r="D53" s="19" t="s">
        <v>2318</v>
      </c>
    </row>
    <row r="54" spans="1:4" ht="15.75" x14ac:dyDescent="0.25">
      <c r="A54" s="42"/>
      <c r="B54" s="17">
        <v>1002900000201</v>
      </c>
      <c r="C54" s="19" t="s">
        <v>2319</v>
      </c>
      <c r="D54" s="19" t="s">
        <v>2320</v>
      </c>
    </row>
    <row r="55" spans="1:4" ht="15.75" x14ac:dyDescent="0.25">
      <c r="A55" s="42"/>
      <c r="B55" s="17">
        <v>1002900000202</v>
      </c>
      <c r="C55" s="19" t="s">
        <v>2321</v>
      </c>
      <c r="D55" s="19" t="s">
        <v>2322</v>
      </c>
    </row>
    <row r="56" spans="1:4" ht="15.75" x14ac:dyDescent="0.25">
      <c r="A56" s="42"/>
      <c r="B56" s="17">
        <v>1003900000101</v>
      </c>
      <c r="C56" s="19" t="s">
        <v>2323</v>
      </c>
      <c r="D56" s="19" t="s">
        <v>2324</v>
      </c>
    </row>
    <row r="57" spans="1:4" ht="15.75" x14ac:dyDescent="0.25">
      <c r="A57" s="42"/>
      <c r="B57" s="17">
        <v>1003900000102</v>
      </c>
      <c r="C57" s="19" t="s">
        <v>2325</v>
      </c>
      <c r="D57" s="19" t="s">
        <v>2326</v>
      </c>
    </row>
    <row r="58" spans="1:4" ht="15.75" x14ac:dyDescent="0.25">
      <c r="A58" s="42"/>
      <c r="B58" s="17">
        <v>1004900000101</v>
      </c>
      <c r="C58" s="19" t="s">
        <v>2327</v>
      </c>
      <c r="D58" s="19" t="s">
        <v>2328</v>
      </c>
    </row>
    <row r="59" spans="1:4" ht="15.75" x14ac:dyDescent="0.25">
      <c r="A59" s="42"/>
      <c r="B59" s="17">
        <v>1004900000201</v>
      </c>
      <c r="C59" s="19" t="s">
        <v>2329</v>
      </c>
      <c r="D59" s="19" t="s">
        <v>2330</v>
      </c>
    </row>
    <row r="60" spans="1:4" ht="31.5" x14ac:dyDescent="0.25">
      <c r="A60" s="42"/>
      <c r="B60" s="17">
        <v>1005900001101</v>
      </c>
      <c r="C60" s="19" t="s">
        <v>2331</v>
      </c>
      <c r="D60" s="19" t="s">
        <v>2332</v>
      </c>
    </row>
    <row r="61" spans="1:4" ht="31.5" x14ac:dyDescent="0.25">
      <c r="A61" s="42"/>
      <c r="B61" s="17">
        <v>1005900001102</v>
      </c>
      <c r="C61" s="19" t="s">
        <v>2333</v>
      </c>
      <c r="D61" s="19" t="s">
        <v>2334</v>
      </c>
    </row>
    <row r="62" spans="1:4" ht="31.5" x14ac:dyDescent="0.25">
      <c r="A62" s="42"/>
      <c r="B62" s="17">
        <v>1005900001103</v>
      </c>
      <c r="C62" s="19" t="s">
        <v>2335</v>
      </c>
      <c r="D62" s="19" t="s">
        <v>2336</v>
      </c>
    </row>
    <row r="63" spans="1:4" ht="31.5" x14ac:dyDescent="0.25">
      <c r="A63" s="42"/>
      <c r="B63" s="17">
        <v>1005900001104</v>
      </c>
      <c r="C63" s="19" t="s">
        <v>2337</v>
      </c>
      <c r="D63" s="19" t="s">
        <v>2338</v>
      </c>
    </row>
    <row r="64" spans="1:4" ht="15.75" x14ac:dyDescent="0.25">
      <c r="A64" s="42"/>
      <c r="B64" s="17">
        <v>1005900090101</v>
      </c>
      <c r="C64" s="19" t="s">
        <v>2339</v>
      </c>
      <c r="D64" s="19" t="s">
        <v>2340</v>
      </c>
    </row>
    <row r="65" spans="1:4" ht="15.75" x14ac:dyDescent="0.25">
      <c r="A65" s="42"/>
      <c r="B65" s="17">
        <v>1005900090102</v>
      </c>
      <c r="C65" s="19" t="s">
        <v>2341</v>
      </c>
      <c r="D65" s="19" t="s">
        <v>2342</v>
      </c>
    </row>
    <row r="66" spans="1:4" ht="15.75" x14ac:dyDescent="0.25">
      <c r="A66" s="42"/>
      <c r="B66" s="17">
        <v>1005900090103</v>
      </c>
      <c r="C66" s="19" t="s">
        <v>2343</v>
      </c>
      <c r="D66" s="19" t="s">
        <v>2344</v>
      </c>
    </row>
    <row r="67" spans="1:4" ht="31.5" x14ac:dyDescent="0.25">
      <c r="A67" s="42"/>
      <c r="B67" s="17">
        <v>1006108101101</v>
      </c>
      <c r="C67" s="19" t="s">
        <v>2345</v>
      </c>
      <c r="D67" s="19" t="s">
        <v>2346</v>
      </c>
    </row>
    <row r="68" spans="1:4" ht="31.5" x14ac:dyDescent="0.25">
      <c r="A68" s="42"/>
      <c r="B68" s="17">
        <v>1006108101102</v>
      </c>
      <c r="C68" s="19" t="s">
        <v>2347</v>
      </c>
      <c r="D68" s="19" t="s">
        <v>2348</v>
      </c>
    </row>
    <row r="69" spans="1:4" ht="15.75" x14ac:dyDescent="0.25">
      <c r="A69" s="42"/>
      <c r="B69" s="17">
        <v>1006108190999</v>
      </c>
      <c r="C69" s="19" t="s">
        <v>2349</v>
      </c>
      <c r="D69" s="19" t="s">
        <v>2350</v>
      </c>
    </row>
    <row r="70" spans="1:4" ht="31.5" x14ac:dyDescent="0.25">
      <c r="A70" s="42"/>
      <c r="B70" s="17">
        <v>1006108901101</v>
      </c>
      <c r="C70" s="19" t="s">
        <v>2351</v>
      </c>
      <c r="D70" s="19" t="s">
        <v>2352</v>
      </c>
    </row>
    <row r="71" spans="1:4" ht="31.5" x14ac:dyDescent="0.25">
      <c r="A71" s="42"/>
      <c r="B71" s="17">
        <v>1006108901102</v>
      </c>
      <c r="C71" s="19" t="s">
        <v>2353</v>
      </c>
      <c r="D71" s="19" t="s">
        <v>2354</v>
      </c>
    </row>
    <row r="72" spans="1:4" ht="15.75" x14ac:dyDescent="0.25">
      <c r="A72" s="42"/>
      <c r="B72" s="17">
        <v>1006108990999</v>
      </c>
      <c r="C72" s="19" t="s">
        <v>2355</v>
      </c>
      <c r="D72" s="19" t="s">
        <v>2356</v>
      </c>
    </row>
    <row r="73" spans="1:4" ht="31.5" x14ac:dyDescent="0.25">
      <c r="A73" s="42"/>
      <c r="B73" s="17">
        <v>1007900000101</v>
      </c>
      <c r="C73" s="19" t="s">
        <v>2357</v>
      </c>
      <c r="D73" s="19" t="s">
        <v>2358</v>
      </c>
    </row>
    <row r="74" spans="1:4" ht="15.75" x14ac:dyDescent="0.25">
      <c r="A74" s="42"/>
      <c r="B74" s="17">
        <v>1007900000102</v>
      </c>
      <c r="C74" s="19" t="s">
        <v>2359</v>
      </c>
      <c r="D74" s="19" t="s">
        <v>2360</v>
      </c>
    </row>
    <row r="75" spans="1:4" ht="15.75" x14ac:dyDescent="0.25">
      <c r="A75" s="42"/>
      <c r="B75" s="17">
        <v>1007900000103</v>
      </c>
      <c r="C75" s="19" t="s">
        <v>2361</v>
      </c>
      <c r="D75" s="19" t="s">
        <v>2362</v>
      </c>
    </row>
    <row r="76" spans="1:4" ht="15.75" x14ac:dyDescent="0.25">
      <c r="A76" s="42"/>
      <c r="B76" s="17">
        <v>1008100000101</v>
      </c>
      <c r="C76" s="19" t="s">
        <v>2363</v>
      </c>
      <c r="D76" s="19" t="s">
        <v>2364</v>
      </c>
    </row>
    <row r="77" spans="1:4" ht="15.75" x14ac:dyDescent="0.25">
      <c r="A77" s="42"/>
      <c r="B77" s="17">
        <v>1008100000102</v>
      </c>
      <c r="C77" s="19" t="s">
        <v>2365</v>
      </c>
      <c r="D77" s="19" t="s">
        <v>2366</v>
      </c>
    </row>
    <row r="78" spans="1:4" ht="15.75" x14ac:dyDescent="0.25">
      <c r="A78" s="42"/>
      <c r="B78" s="17">
        <v>1008290000101</v>
      </c>
      <c r="C78" s="19" t="s">
        <v>2367</v>
      </c>
      <c r="D78" s="19" t="s">
        <v>2368</v>
      </c>
    </row>
    <row r="79" spans="1:4" ht="15.75" x14ac:dyDescent="0.25">
      <c r="A79" s="42"/>
      <c r="B79" s="17">
        <v>1008290000990</v>
      </c>
      <c r="C79" s="19" t="s">
        <v>2369</v>
      </c>
      <c r="D79" s="19" t="s">
        <v>2370</v>
      </c>
    </row>
    <row r="80" spans="1:4" ht="15.75" x14ac:dyDescent="0.25">
      <c r="A80" s="42"/>
      <c r="B80" s="17">
        <v>1008300000101</v>
      </c>
      <c r="C80" s="19" t="s">
        <v>2371</v>
      </c>
      <c r="D80" s="19" t="s">
        <v>2372</v>
      </c>
    </row>
    <row r="81" spans="1:4" ht="15.75" x14ac:dyDescent="0.25">
      <c r="A81" s="42"/>
      <c r="B81" s="17">
        <v>1008300000102</v>
      </c>
      <c r="C81" s="19" t="s">
        <v>2373</v>
      </c>
      <c r="D81" s="19" t="s">
        <v>2374</v>
      </c>
    </row>
    <row r="82" spans="1:4" ht="31.5" x14ac:dyDescent="0.25">
      <c r="A82" s="42"/>
      <c r="B82" s="17">
        <v>1008409000999</v>
      </c>
      <c r="C82" s="19" t="s">
        <v>2375</v>
      </c>
      <c r="D82" s="19" t="s">
        <v>2376</v>
      </c>
    </row>
    <row r="83" spans="1:4" ht="15.75" x14ac:dyDescent="0.25">
      <c r="A83" s="42"/>
      <c r="B83" s="17">
        <v>1008509000999</v>
      </c>
      <c r="C83" s="19" t="s">
        <v>2377</v>
      </c>
      <c r="D83" s="19" t="s">
        <v>2378</v>
      </c>
    </row>
    <row r="84" spans="1:4" ht="15.75" x14ac:dyDescent="0.25">
      <c r="A84" s="42"/>
      <c r="B84" s="17">
        <v>1008609000101</v>
      </c>
      <c r="C84" s="19" t="s">
        <v>2379</v>
      </c>
      <c r="D84" s="19" t="s">
        <v>2380</v>
      </c>
    </row>
    <row r="85" spans="1:4" ht="15.75" x14ac:dyDescent="0.25">
      <c r="A85" s="42"/>
      <c r="B85" s="17">
        <v>1008609000102</v>
      </c>
      <c r="C85" s="19" t="s">
        <v>2381</v>
      </c>
      <c r="D85" s="19" t="s">
        <v>2382</v>
      </c>
    </row>
    <row r="86" spans="1:4" ht="15.75" x14ac:dyDescent="0.25">
      <c r="A86" s="42"/>
      <c r="B86" s="17">
        <v>1008609000103</v>
      </c>
      <c r="C86" s="19" t="s">
        <v>2383</v>
      </c>
      <c r="D86" s="19" t="s">
        <v>2384</v>
      </c>
    </row>
    <row r="87" spans="1:4" ht="31.5" x14ac:dyDescent="0.25">
      <c r="A87" s="42"/>
      <c r="B87" s="17">
        <v>1008909000101</v>
      </c>
      <c r="C87" s="19" t="s">
        <v>2385</v>
      </c>
      <c r="D87" s="19" t="s">
        <v>2386</v>
      </c>
    </row>
    <row r="88" spans="1:4" ht="15.75" x14ac:dyDescent="0.25">
      <c r="A88" s="42"/>
      <c r="B88" s="17">
        <v>1008909000102</v>
      </c>
      <c r="C88" s="19" t="s">
        <v>2387</v>
      </c>
      <c r="D88" s="19" t="s">
        <v>2388</v>
      </c>
    </row>
    <row r="89" spans="1:4" ht="15.75" x14ac:dyDescent="0.25">
      <c r="A89" s="42"/>
      <c r="B89" s="17">
        <v>1008909000103</v>
      </c>
      <c r="C89" s="19" t="s">
        <v>2389</v>
      </c>
      <c r="D89" s="19" t="s">
        <v>2388</v>
      </c>
    </row>
    <row r="90" spans="1:4" ht="15.75" x14ac:dyDescent="0.25">
      <c r="A90" s="42"/>
      <c r="B90" s="17">
        <v>1008909000104</v>
      </c>
      <c r="C90" s="19" t="s">
        <v>2390</v>
      </c>
      <c r="D90" s="19" t="s">
        <v>2391</v>
      </c>
    </row>
    <row r="91" spans="1:4" ht="15.75" x14ac:dyDescent="0.25">
      <c r="A91" s="42"/>
      <c r="B91" s="17">
        <v>1008909000105</v>
      </c>
      <c r="C91" s="19" t="s">
        <v>2392</v>
      </c>
      <c r="D91" s="19" t="s">
        <v>2393</v>
      </c>
    </row>
    <row r="92" spans="1:4" ht="15.75" x14ac:dyDescent="0.25">
      <c r="A92" s="42"/>
      <c r="B92" s="17">
        <v>1008909000106</v>
      </c>
      <c r="C92" s="19" t="s">
        <v>2394</v>
      </c>
      <c r="D92" s="19" t="s">
        <v>2395</v>
      </c>
    </row>
    <row r="93" spans="1:4" ht="15.75" x14ac:dyDescent="0.25">
      <c r="A93" s="42"/>
      <c r="B93" s="17">
        <v>1008909000107</v>
      </c>
      <c r="C93" s="19" t="s">
        <v>2396</v>
      </c>
      <c r="D93" s="19" t="s">
        <v>2397</v>
      </c>
    </row>
    <row r="94" spans="1:4" ht="15.75" x14ac:dyDescent="0.25">
      <c r="A94" s="42"/>
      <c r="B94" s="17">
        <v>1008909000108</v>
      </c>
      <c r="C94" s="19" t="s">
        <v>2398</v>
      </c>
      <c r="D94" s="19" t="s">
        <v>2399</v>
      </c>
    </row>
    <row r="95" spans="1:4" ht="31.5" x14ac:dyDescent="0.25">
      <c r="A95" s="42"/>
      <c r="B95" s="17">
        <v>1201901100101</v>
      </c>
      <c r="C95" s="19" t="s">
        <v>2400</v>
      </c>
      <c r="D95" s="19" t="s">
        <v>2401</v>
      </c>
    </row>
    <row r="96" spans="1:4" ht="31.5" x14ac:dyDescent="0.25">
      <c r="A96" s="42"/>
      <c r="B96" s="17">
        <v>1201901100102</v>
      </c>
      <c r="C96" s="19" t="s">
        <v>2402</v>
      </c>
      <c r="D96" s="19" t="s">
        <v>2403</v>
      </c>
    </row>
    <row r="97" spans="1:4" ht="31.5" x14ac:dyDescent="0.25">
      <c r="A97" s="42"/>
      <c r="B97" s="17">
        <v>1201901100103</v>
      </c>
      <c r="C97" s="19" t="s">
        <v>2404</v>
      </c>
      <c r="D97" s="19" t="s">
        <v>2405</v>
      </c>
    </row>
    <row r="98" spans="1:4" ht="31.5" x14ac:dyDescent="0.25">
      <c r="A98" s="42"/>
      <c r="B98" s="17">
        <v>1201901900101</v>
      </c>
      <c r="C98" s="19" t="s">
        <v>2406</v>
      </c>
      <c r="D98" s="19" t="s">
        <v>2407</v>
      </c>
    </row>
    <row r="99" spans="1:4" ht="31.5" x14ac:dyDescent="0.25">
      <c r="A99" s="42"/>
      <c r="B99" s="17">
        <v>1201901900102</v>
      </c>
      <c r="C99" s="19" t="s">
        <v>2408</v>
      </c>
      <c r="D99" s="19" t="s">
        <v>2409</v>
      </c>
    </row>
    <row r="100" spans="1:4" ht="31.5" x14ac:dyDescent="0.25">
      <c r="A100" s="42"/>
      <c r="B100" s="17">
        <v>1201901900103</v>
      </c>
      <c r="C100" s="19" t="s">
        <v>2410</v>
      </c>
      <c r="D100" s="19" t="s">
        <v>2411</v>
      </c>
    </row>
    <row r="101" spans="1:4" ht="31.5" x14ac:dyDescent="0.25">
      <c r="A101" s="42"/>
      <c r="B101" s="17">
        <v>1201902000101</v>
      </c>
      <c r="C101" s="19" t="s">
        <v>2412</v>
      </c>
      <c r="D101" s="19" t="s">
        <v>2413</v>
      </c>
    </row>
    <row r="102" spans="1:4" ht="31.5" x14ac:dyDescent="0.25">
      <c r="A102" s="42"/>
      <c r="B102" s="17">
        <v>1201902000102</v>
      </c>
      <c r="C102" s="19" t="s">
        <v>2414</v>
      </c>
      <c r="D102" s="19" t="s">
        <v>2415</v>
      </c>
    </row>
    <row r="103" spans="1:4" ht="31.5" x14ac:dyDescent="0.25">
      <c r="A103" s="42"/>
      <c r="B103" s="17">
        <v>1201902000103</v>
      </c>
      <c r="C103" s="19" t="s">
        <v>2416</v>
      </c>
      <c r="D103" s="19" t="s">
        <v>2417</v>
      </c>
    </row>
    <row r="104" spans="1:4" ht="31.5" x14ac:dyDescent="0.25">
      <c r="A104" s="42"/>
      <c r="B104" s="17">
        <v>1201903000101</v>
      </c>
      <c r="C104" s="19" t="s">
        <v>2418</v>
      </c>
      <c r="D104" s="19" t="s">
        <v>2419</v>
      </c>
    </row>
    <row r="105" spans="1:4" ht="31.5" x14ac:dyDescent="0.25">
      <c r="A105" s="42"/>
      <c r="B105" s="17">
        <v>1201903000102</v>
      </c>
      <c r="C105" s="19" t="s">
        <v>2420</v>
      </c>
      <c r="D105" s="19" t="s">
        <v>2421</v>
      </c>
    </row>
    <row r="106" spans="1:4" ht="31.5" x14ac:dyDescent="0.25">
      <c r="A106" s="42"/>
      <c r="B106" s="17">
        <v>1201903000103</v>
      </c>
      <c r="C106" s="19" t="s">
        <v>2422</v>
      </c>
      <c r="D106" s="19" t="s">
        <v>2423</v>
      </c>
    </row>
    <row r="107" spans="1:4" ht="31.5" x14ac:dyDescent="0.25">
      <c r="A107" s="42"/>
      <c r="B107" s="17">
        <v>1201909000101</v>
      </c>
      <c r="C107" s="19" t="s">
        <v>2424</v>
      </c>
      <c r="D107" s="19" t="s">
        <v>2425</v>
      </c>
    </row>
    <row r="108" spans="1:4" ht="31.5" x14ac:dyDescent="0.25">
      <c r="A108" s="42"/>
      <c r="B108" s="17">
        <v>1201909000102</v>
      </c>
      <c r="C108" s="19" t="s">
        <v>2426</v>
      </c>
      <c r="D108" s="19" t="s">
        <v>2427</v>
      </c>
    </row>
    <row r="109" spans="1:4" ht="31.5" x14ac:dyDescent="0.25">
      <c r="A109" s="42"/>
      <c r="B109" s="17">
        <v>1201909000103</v>
      </c>
      <c r="C109" s="19" t="s">
        <v>2428</v>
      </c>
      <c r="D109" s="19" t="s">
        <v>2429</v>
      </c>
    </row>
    <row r="110" spans="1:4" ht="94.5" x14ac:dyDescent="0.25">
      <c r="A110" s="42"/>
      <c r="B110" s="17">
        <v>1202410000101</v>
      </c>
      <c r="C110" s="19" t="s">
        <v>2430</v>
      </c>
      <c r="D110" s="19" t="s">
        <v>2431</v>
      </c>
    </row>
    <row r="111" spans="1:4" ht="31.5" x14ac:dyDescent="0.25">
      <c r="A111" s="42"/>
      <c r="B111" s="17">
        <v>1202410000999</v>
      </c>
      <c r="C111" s="19" t="s">
        <v>2432</v>
      </c>
      <c r="D111" s="19" t="s">
        <v>2433</v>
      </c>
    </row>
    <row r="112" spans="1:4" ht="94.5" x14ac:dyDescent="0.25">
      <c r="A112" s="42"/>
      <c r="B112" s="17">
        <v>1202420000101</v>
      </c>
      <c r="C112" s="19" t="s">
        <v>2434</v>
      </c>
      <c r="D112" s="19" t="s">
        <v>2435</v>
      </c>
    </row>
    <row r="113" spans="1:4" ht="47.25" x14ac:dyDescent="0.25">
      <c r="A113" s="42"/>
      <c r="B113" s="17">
        <v>1202420000999</v>
      </c>
      <c r="C113" s="19" t="s">
        <v>2436</v>
      </c>
      <c r="D113" s="19" t="s">
        <v>2437</v>
      </c>
    </row>
    <row r="114" spans="1:4" ht="31.5" x14ac:dyDescent="0.25">
      <c r="A114" s="42"/>
      <c r="B114" s="17">
        <v>1204000090999</v>
      </c>
      <c r="C114" s="19" t="s">
        <v>2438</v>
      </c>
      <c r="D114" s="19" t="s">
        <v>2439</v>
      </c>
    </row>
    <row r="115" spans="1:4" ht="31.5" x14ac:dyDescent="0.25">
      <c r="A115" s="42"/>
      <c r="B115" s="17">
        <v>1205109000999</v>
      </c>
      <c r="C115" s="19" t="s">
        <v>2440</v>
      </c>
      <c r="D115" s="19" t="s">
        <v>2441</v>
      </c>
    </row>
    <row r="116" spans="1:4" ht="15.75" x14ac:dyDescent="0.25">
      <c r="A116" s="42"/>
      <c r="B116" s="17">
        <v>1205909000999</v>
      </c>
      <c r="C116" s="19" t="s">
        <v>2442</v>
      </c>
      <c r="D116" s="19" t="s">
        <v>2443</v>
      </c>
    </row>
    <row r="117" spans="1:4" ht="31.5" x14ac:dyDescent="0.25">
      <c r="A117" s="42"/>
      <c r="B117" s="17">
        <v>1206009000101</v>
      </c>
      <c r="C117" s="19" t="s">
        <v>2444</v>
      </c>
      <c r="D117" s="19" t="s">
        <v>2445</v>
      </c>
    </row>
    <row r="118" spans="1:4" ht="78.75" x14ac:dyDescent="0.25">
      <c r="A118" s="42"/>
      <c r="B118" s="17">
        <v>1206009000103</v>
      </c>
      <c r="C118" s="19" t="s">
        <v>2446</v>
      </c>
      <c r="D118" s="19" t="s">
        <v>2447</v>
      </c>
    </row>
    <row r="119" spans="1:4" ht="31.5" x14ac:dyDescent="0.25">
      <c r="A119" s="42"/>
      <c r="B119" s="17">
        <v>1207109010999</v>
      </c>
      <c r="C119" s="19" t="s">
        <v>2448</v>
      </c>
      <c r="D119" s="19" t="s">
        <v>2449</v>
      </c>
    </row>
    <row r="120" spans="1:4" ht="15.75" x14ac:dyDescent="0.25">
      <c r="A120" s="42"/>
      <c r="B120" s="17">
        <v>1207109090999</v>
      </c>
      <c r="C120" s="19" t="s">
        <v>2450</v>
      </c>
      <c r="D120" s="19" t="s">
        <v>2451</v>
      </c>
    </row>
    <row r="121" spans="1:4" ht="15.75" x14ac:dyDescent="0.25">
      <c r="A121" s="42"/>
      <c r="B121" s="17">
        <v>1207290000999</v>
      </c>
      <c r="C121" s="19" t="s">
        <v>2452</v>
      </c>
      <c r="D121" s="19" t="s">
        <v>2453</v>
      </c>
    </row>
    <row r="122" spans="1:4" ht="15.75" x14ac:dyDescent="0.25">
      <c r="A122" s="42"/>
      <c r="B122" s="17">
        <v>1207409000101</v>
      </c>
      <c r="C122" s="19" t="s">
        <v>2454</v>
      </c>
      <c r="D122" s="19" t="s">
        <v>2455</v>
      </c>
    </row>
    <row r="123" spans="1:4" ht="15.75" x14ac:dyDescent="0.25">
      <c r="A123" s="42"/>
      <c r="B123" s="17">
        <v>1207509000102</v>
      </c>
      <c r="C123" s="19" t="s">
        <v>2456</v>
      </c>
      <c r="D123" s="19" t="s">
        <v>2457</v>
      </c>
    </row>
    <row r="124" spans="1:4" ht="15.75" x14ac:dyDescent="0.25">
      <c r="A124" s="42"/>
      <c r="B124" s="17">
        <v>1207609000999</v>
      </c>
      <c r="C124" s="19" t="s">
        <v>2458</v>
      </c>
      <c r="D124" s="19" t="s">
        <v>2459</v>
      </c>
    </row>
    <row r="125" spans="1:4" ht="31.5" x14ac:dyDescent="0.25">
      <c r="A125" s="42"/>
      <c r="B125" s="17">
        <v>1207709100101</v>
      </c>
      <c r="C125" s="19" t="s">
        <v>2460</v>
      </c>
      <c r="D125" s="19" t="s">
        <v>2461</v>
      </c>
    </row>
    <row r="126" spans="1:4" ht="78.75" x14ac:dyDescent="0.25">
      <c r="A126" s="42"/>
      <c r="B126" s="17">
        <v>1207709100103</v>
      </c>
      <c r="C126" s="19" t="s">
        <v>2462</v>
      </c>
      <c r="D126" s="19" t="s">
        <v>2463</v>
      </c>
    </row>
    <row r="127" spans="1:4" ht="63" x14ac:dyDescent="0.25">
      <c r="A127" s="42"/>
      <c r="B127" s="17">
        <v>1207709200101</v>
      </c>
      <c r="C127" s="19" t="s">
        <v>2464</v>
      </c>
      <c r="D127" s="19" t="s">
        <v>2465</v>
      </c>
    </row>
    <row r="128" spans="1:4" ht="31.5" x14ac:dyDescent="0.25">
      <c r="A128" s="42"/>
      <c r="B128" s="17">
        <v>1207709200999</v>
      </c>
      <c r="C128" s="19" t="s">
        <v>2466</v>
      </c>
      <c r="D128" s="19" t="s">
        <v>2467</v>
      </c>
    </row>
    <row r="129" spans="1:4" ht="78.75" x14ac:dyDescent="0.25">
      <c r="A129" s="42"/>
      <c r="B129" s="17">
        <v>1207709900101</v>
      </c>
      <c r="C129" s="19" t="s">
        <v>2468</v>
      </c>
      <c r="D129" s="19" t="s">
        <v>2469</v>
      </c>
    </row>
    <row r="130" spans="1:4" ht="47.25" x14ac:dyDescent="0.25">
      <c r="A130" s="42"/>
      <c r="B130" s="17">
        <v>1207709900999</v>
      </c>
      <c r="C130" s="19" t="s">
        <v>2470</v>
      </c>
      <c r="D130" s="19" t="s">
        <v>2471</v>
      </c>
    </row>
    <row r="131" spans="1:4" ht="15.75" x14ac:dyDescent="0.25">
      <c r="A131" s="42"/>
      <c r="B131" s="17">
        <v>1207999100999</v>
      </c>
      <c r="C131" s="19" t="s">
        <v>2472</v>
      </c>
      <c r="D131" s="19" t="s">
        <v>2473</v>
      </c>
    </row>
    <row r="132" spans="1:4" ht="47.25" x14ac:dyDescent="0.25">
      <c r="A132" s="42"/>
      <c r="B132" s="17">
        <v>1207999900102</v>
      </c>
      <c r="C132" s="19" t="s">
        <v>2474</v>
      </c>
      <c r="D132" s="19" t="s">
        <v>2475</v>
      </c>
    </row>
    <row r="133" spans="1:4" ht="31.5" x14ac:dyDescent="0.25">
      <c r="A133" s="42"/>
      <c r="B133" s="17">
        <v>1207999900103</v>
      </c>
      <c r="C133" s="19" t="s">
        <v>2476</v>
      </c>
      <c r="D133" s="19" t="s">
        <v>2477</v>
      </c>
    </row>
    <row r="134" spans="1:4" ht="31.5" x14ac:dyDescent="0.25">
      <c r="A134" s="42"/>
      <c r="B134" s="17">
        <v>1207999900105</v>
      </c>
      <c r="C134" s="19" t="s">
        <v>2478</v>
      </c>
      <c r="D134" s="19" t="s">
        <v>2479</v>
      </c>
    </row>
    <row r="135" spans="1:4" ht="31.5" x14ac:dyDescent="0.25">
      <c r="A135" s="42"/>
      <c r="B135" s="17">
        <v>1207999900107</v>
      </c>
      <c r="C135" s="19" t="s">
        <v>2480</v>
      </c>
      <c r="D135" s="19" t="s">
        <v>2481</v>
      </c>
    </row>
    <row r="136" spans="1:4" ht="31.5" x14ac:dyDescent="0.25">
      <c r="A136" s="42"/>
      <c r="B136" s="17">
        <v>1207999900108</v>
      </c>
      <c r="C136" s="19" t="s">
        <v>2482</v>
      </c>
      <c r="D136" s="19" t="s">
        <v>2483</v>
      </c>
    </row>
    <row r="137" spans="1:4" ht="31.5" x14ac:dyDescent="0.25">
      <c r="A137" s="42"/>
      <c r="B137" s="17">
        <v>1207999900109</v>
      </c>
      <c r="C137" s="19" t="s">
        <v>2484</v>
      </c>
      <c r="D137" s="19" t="s">
        <v>2485</v>
      </c>
    </row>
    <row r="138" spans="1:4" ht="31.5" x14ac:dyDescent="0.25">
      <c r="A138" s="42"/>
      <c r="B138" s="17">
        <v>1207999900111</v>
      </c>
      <c r="C138" s="19" t="s">
        <v>2486</v>
      </c>
      <c r="D138" s="19" t="s">
        <v>2487</v>
      </c>
    </row>
    <row r="139" spans="1:4" ht="31.5" x14ac:dyDescent="0.25">
      <c r="A139" s="42"/>
      <c r="B139" s="17">
        <v>1207999900112</v>
      </c>
      <c r="C139" s="19" t="s">
        <v>2488</v>
      </c>
      <c r="D139" s="19" t="s">
        <v>2489</v>
      </c>
    </row>
    <row r="140" spans="1:4" ht="31.5" x14ac:dyDescent="0.25">
      <c r="A140" s="42"/>
      <c r="B140" s="17">
        <v>1207999900113</v>
      </c>
      <c r="C140" s="19" t="s">
        <v>2490</v>
      </c>
      <c r="D140" s="19" t="s">
        <v>2491</v>
      </c>
    </row>
    <row r="141" spans="1:4" ht="31.5" x14ac:dyDescent="0.25">
      <c r="A141" s="42"/>
      <c r="B141" s="17">
        <v>1207999900114</v>
      </c>
      <c r="C141" s="19" t="s">
        <v>2492</v>
      </c>
      <c r="D141" s="19" t="s">
        <v>2493</v>
      </c>
    </row>
    <row r="142" spans="1:4" ht="31.5" x14ac:dyDescent="0.25">
      <c r="A142" s="42"/>
      <c r="B142" s="17">
        <v>1207999900115</v>
      </c>
      <c r="C142" s="19" t="s">
        <v>2494</v>
      </c>
      <c r="D142" s="19" t="s">
        <v>2495</v>
      </c>
    </row>
    <row r="143" spans="1:4" ht="31.5" x14ac:dyDescent="0.25">
      <c r="A143" s="42"/>
      <c r="B143" s="17">
        <v>1207999900116</v>
      </c>
      <c r="C143" s="19" t="s">
        <v>2496</v>
      </c>
      <c r="D143" s="19" t="s">
        <v>2497</v>
      </c>
    </row>
    <row r="144" spans="1:4" ht="31.5" x14ac:dyDescent="0.25">
      <c r="A144" s="42"/>
      <c r="B144" s="17">
        <v>1207999900118</v>
      </c>
      <c r="C144" s="19" t="s">
        <v>2498</v>
      </c>
      <c r="D144" s="19" t="s">
        <v>2499</v>
      </c>
    </row>
    <row r="145" spans="1:4" ht="31.5" x14ac:dyDescent="0.25">
      <c r="A145" s="42"/>
      <c r="B145" s="17">
        <v>1104299000109</v>
      </c>
      <c r="C145" s="19" t="s">
        <v>2500</v>
      </c>
      <c r="D145" s="19" t="s">
        <v>2501</v>
      </c>
    </row>
    <row r="146" spans="1:4" ht="15.75" x14ac:dyDescent="0.25">
      <c r="B146" s="4"/>
    </row>
    <row r="147" spans="1:4" ht="15.75" x14ac:dyDescent="0.25">
      <c r="B147" s="4"/>
    </row>
    <row r="148" spans="1:4" ht="15.75" x14ac:dyDescent="0.25">
      <c r="B148" s="4"/>
    </row>
    <row r="149" spans="1:4" ht="15.75" x14ac:dyDescent="0.25">
      <c r="B149" s="4"/>
    </row>
    <row r="150" spans="1:4" ht="15.75" x14ac:dyDescent="0.25">
      <c r="B150" s="4"/>
    </row>
    <row r="151" spans="1:4" ht="15.75" x14ac:dyDescent="0.25">
      <c r="B151" s="4"/>
    </row>
    <row r="152" spans="1:4" ht="15.75" x14ac:dyDescent="0.25">
      <c r="B152" s="4"/>
    </row>
    <row r="153" spans="1:4" ht="15.75" x14ac:dyDescent="0.25">
      <c r="B153" s="4"/>
    </row>
    <row r="154" spans="1:4" ht="15.75" x14ac:dyDescent="0.25">
      <c r="B154" s="4"/>
    </row>
    <row r="155" spans="1:4" ht="15.75" x14ac:dyDescent="0.25">
      <c r="B155" s="4"/>
    </row>
    <row r="156" spans="1:4" ht="15.75" x14ac:dyDescent="0.25">
      <c r="B156" s="4"/>
    </row>
    <row r="157" spans="1:4" ht="15.75" x14ac:dyDescent="0.25">
      <c r="B157" s="4"/>
    </row>
    <row r="158" spans="1:4" ht="15.75" x14ac:dyDescent="0.25">
      <c r="B158" s="4"/>
    </row>
    <row r="159" spans="1:4" ht="15.75" x14ac:dyDescent="0.25">
      <c r="B159" s="4"/>
    </row>
    <row r="160" spans="1:4" ht="15.75" x14ac:dyDescent="0.25">
      <c r="B160" s="4"/>
    </row>
    <row r="161" spans="2:2" ht="15.75" x14ac:dyDescent="0.25">
      <c r="B161" s="4"/>
    </row>
    <row r="162" spans="2:2" ht="15.75" x14ac:dyDescent="0.25">
      <c r="B162" s="4"/>
    </row>
    <row r="163" spans="2:2" ht="15.75" x14ac:dyDescent="0.25">
      <c r="B163" s="4"/>
    </row>
    <row r="164" spans="2:2" ht="15.75" x14ac:dyDescent="0.25">
      <c r="B164" s="4"/>
    </row>
    <row r="165" spans="2:2" ht="15.75" x14ac:dyDescent="0.25">
      <c r="B165" s="4"/>
    </row>
    <row r="166" spans="2:2" ht="15.75" x14ac:dyDescent="0.25">
      <c r="B166" s="4"/>
    </row>
    <row r="167" spans="2:2" ht="15.75" x14ac:dyDescent="0.25">
      <c r="B167" s="4"/>
    </row>
    <row r="168" spans="2:2" ht="15.75" x14ac:dyDescent="0.25">
      <c r="B168" s="4"/>
    </row>
    <row r="169" spans="2:2" ht="15.75" x14ac:dyDescent="0.25">
      <c r="B169" s="4"/>
    </row>
    <row r="170" spans="2:2" ht="15.75" x14ac:dyDescent="0.25">
      <c r="B170" s="4"/>
    </row>
    <row r="171" spans="2:2" ht="15.75" x14ac:dyDescent="0.25">
      <c r="B171" s="4"/>
    </row>
    <row r="172" spans="2:2" ht="15.75" x14ac:dyDescent="0.25">
      <c r="B172" s="4"/>
    </row>
    <row r="173" spans="2:2" ht="15.75" x14ac:dyDescent="0.25">
      <c r="B173" s="4"/>
    </row>
    <row r="174" spans="2:2" ht="15.75" x14ac:dyDescent="0.25">
      <c r="B174" s="4"/>
    </row>
    <row r="175" spans="2:2" ht="15.75" x14ac:dyDescent="0.25">
      <c r="B175" s="4"/>
    </row>
    <row r="176" spans="2:2" ht="15.75" x14ac:dyDescent="0.25">
      <c r="B176" s="4"/>
    </row>
    <row r="177" spans="2:2" ht="15.75" x14ac:dyDescent="0.25">
      <c r="B177" s="4"/>
    </row>
    <row r="178" spans="2:2" ht="15.75" x14ac:dyDescent="0.25">
      <c r="B178" s="4"/>
    </row>
    <row r="179" spans="2:2" ht="15.75" x14ac:dyDescent="0.25">
      <c r="B179" s="4"/>
    </row>
    <row r="180" spans="2:2" ht="15.75" x14ac:dyDescent="0.25">
      <c r="B180" s="4"/>
    </row>
    <row r="181" spans="2:2" ht="15.75" x14ac:dyDescent="0.25">
      <c r="B181" s="4"/>
    </row>
    <row r="182" spans="2:2" ht="15.75" x14ac:dyDescent="0.25">
      <c r="B182" s="4"/>
    </row>
    <row r="183" spans="2:2" ht="15.75" x14ac:dyDescent="0.25">
      <c r="B183" s="4"/>
    </row>
    <row r="184" spans="2:2" ht="15.75" x14ac:dyDescent="0.25">
      <c r="B184" s="4"/>
    </row>
    <row r="185" spans="2:2" ht="15.75" x14ac:dyDescent="0.25">
      <c r="B185" s="4"/>
    </row>
    <row r="186" spans="2:2" ht="15.75" x14ac:dyDescent="0.25">
      <c r="B186" s="4"/>
    </row>
    <row r="187" spans="2:2" ht="15.75" x14ac:dyDescent="0.25">
      <c r="B187" s="4"/>
    </row>
    <row r="188" spans="2:2" ht="15.75" x14ac:dyDescent="0.25">
      <c r="B188" s="4"/>
    </row>
    <row r="189" spans="2:2" ht="15.75" x14ac:dyDescent="0.25">
      <c r="B189" s="4"/>
    </row>
    <row r="190" spans="2:2" ht="15.75" x14ac:dyDescent="0.25">
      <c r="B190" s="4"/>
    </row>
    <row r="191" spans="2:2" ht="15.75" x14ac:dyDescent="0.25">
      <c r="B191" s="4"/>
    </row>
    <row r="192" spans="2:2" ht="15.75" x14ac:dyDescent="0.25">
      <c r="B192" s="4"/>
    </row>
    <row r="193" spans="2:2" ht="15.75" x14ac:dyDescent="0.25">
      <c r="B193" s="4"/>
    </row>
    <row r="194" spans="2:2" ht="15.75" x14ac:dyDescent="0.25">
      <c r="B194" s="4"/>
    </row>
    <row r="195" spans="2:2" ht="15.75" x14ac:dyDescent="0.25">
      <c r="B195" s="4"/>
    </row>
    <row r="196" spans="2:2" ht="15.75" x14ac:dyDescent="0.25">
      <c r="B196" s="4"/>
    </row>
    <row r="197" spans="2:2" ht="15.75" x14ac:dyDescent="0.25">
      <c r="B197" s="4"/>
    </row>
    <row r="198" spans="2:2" ht="15.75" x14ac:dyDescent="0.25">
      <c r="B198" s="4"/>
    </row>
    <row r="199" spans="2:2" ht="15.75" x14ac:dyDescent="0.25">
      <c r="B199" s="4"/>
    </row>
    <row r="200" spans="2:2" ht="15.75" x14ac:dyDescent="0.25">
      <c r="B200" s="4"/>
    </row>
    <row r="201" spans="2:2" ht="15.75" x14ac:dyDescent="0.25">
      <c r="B201" s="4"/>
    </row>
    <row r="202" spans="2:2" ht="15.75" x14ac:dyDescent="0.25">
      <c r="B202" s="4"/>
    </row>
    <row r="203" spans="2:2" ht="15.75" x14ac:dyDescent="0.25">
      <c r="B203" s="4"/>
    </row>
    <row r="204" spans="2:2" ht="15.75" x14ac:dyDescent="0.25">
      <c r="B204" s="4"/>
    </row>
    <row r="205" spans="2:2" ht="15.75" x14ac:dyDescent="0.25">
      <c r="B205" s="4"/>
    </row>
    <row r="206" spans="2:2" ht="15.75" x14ac:dyDescent="0.25">
      <c r="B206" s="4"/>
    </row>
    <row r="207" spans="2:2" ht="15.75" x14ac:dyDescent="0.25">
      <c r="B207" s="4"/>
    </row>
    <row r="208" spans="2:2" ht="15.75" x14ac:dyDescent="0.25">
      <c r="B208" s="4"/>
    </row>
    <row r="209" spans="2:2" ht="15.75" x14ac:dyDescent="0.25">
      <c r="B209" s="4"/>
    </row>
    <row r="210" spans="2:2" ht="15.75" x14ac:dyDescent="0.25">
      <c r="B210" s="4"/>
    </row>
    <row r="211" spans="2:2" ht="15.75" x14ac:dyDescent="0.25">
      <c r="B211" s="4"/>
    </row>
    <row r="212" spans="2:2" ht="15.75" x14ac:dyDescent="0.25">
      <c r="B212" s="4"/>
    </row>
    <row r="213" spans="2:2" ht="15.75" x14ac:dyDescent="0.25">
      <c r="B213" s="4"/>
    </row>
    <row r="214" spans="2:2" ht="15.75" x14ac:dyDescent="0.25">
      <c r="B214" s="4"/>
    </row>
    <row r="215" spans="2:2" ht="15.75" x14ac:dyDescent="0.25">
      <c r="B215" s="4"/>
    </row>
    <row r="216" spans="2:2" ht="15.75" x14ac:dyDescent="0.25">
      <c r="B216" s="4"/>
    </row>
    <row r="217" spans="2:2" ht="15.75" x14ac:dyDescent="0.25">
      <c r="B217" s="4"/>
    </row>
    <row r="218" spans="2:2" ht="15.75" x14ac:dyDescent="0.25">
      <c r="B218" s="4"/>
    </row>
    <row r="219" spans="2:2" ht="15.75" x14ac:dyDescent="0.25">
      <c r="B219" s="4"/>
    </row>
    <row r="220" spans="2:2" ht="15.75" x14ac:dyDescent="0.25">
      <c r="B220" s="4"/>
    </row>
    <row r="221" spans="2:2" ht="15.75" x14ac:dyDescent="0.25">
      <c r="B221" s="4"/>
    </row>
    <row r="222" spans="2:2" ht="15.75" x14ac:dyDescent="0.25">
      <c r="B222" s="4"/>
    </row>
    <row r="223" spans="2:2" ht="15.75" x14ac:dyDescent="0.25">
      <c r="B223" s="4"/>
    </row>
    <row r="224" spans="2:2" ht="15.75" x14ac:dyDescent="0.25">
      <c r="B224" s="4"/>
    </row>
    <row r="225" spans="2:2" ht="15.75" x14ac:dyDescent="0.25">
      <c r="B225" s="4"/>
    </row>
    <row r="226" spans="2:2" ht="15.75" x14ac:dyDescent="0.25">
      <c r="B226" s="4"/>
    </row>
    <row r="227" spans="2:2" ht="15.75" x14ac:dyDescent="0.25">
      <c r="B227" s="4"/>
    </row>
    <row r="228" spans="2:2" ht="15.75" x14ac:dyDescent="0.25">
      <c r="B228" s="4"/>
    </row>
    <row r="229" spans="2:2" ht="15.75" x14ac:dyDescent="0.25">
      <c r="B229" s="4"/>
    </row>
    <row r="230" spans="2:2" ht="15.75" x14ac:dyDescent="0.25">
      <c r="B230" s="4"/>
    </row>
    <row r="231" spans="2:2" ht="15.75" x14ac:dyDescent="0.25">
      <c r="B231" s="4"/>
    </row>
    <row r="232" spans="2:2" ht="15.75" x14ac:dyDescent="0.25">
      <c r="B232" s="4"/>
    </row>
    <row r="233" spans="2:2" ht="15.75" x14ac:dyDescent="0.25">
      <c r="B233" s="4"/>
    </row>
    <row r="234" spans="2:2" ht="15.75" x14ac:dyDescent="0.25">
      <c r="B234" s="4"/>
    </row>
    <row r="235" spans="2:2" ht="15.75" x14ac:dyDescent="0.25">
      <c r="B235" s="4"/>
    </row>
    <row r="236" spans="2:2" ht="15.75" x14ac:dyDescent="0.25">
      <c r="B236" s="4"/>
    </row>
    <row r="237" spans="2:2" ht="15.75" x14ac:dyDescent="0.25">
      <c r="B237" s="4"/>
    </row>
    <row r="238" spans="2:2" ht="15.75" x14ac:dyDescent="0.25">
      <c r="B238" s="4"/>
    </row>
    <row r="239" spans="2:2" ht="15.75" x14ac:dyDescent="0.25">
      <c r="B239" s="4"/>
    </row>
    <row r="240" spans="2:2" ht="15.75" x14ac:dyDescent="0.25">
      <c r="B240" s="4"/>
    </row>
    <row r="241" spans="2:2" ht="15.75" x14ac:dyDescent="0.25">
      <c r="B241" s="4"/>
    </row>
    <row r="242" spans="2:2" ht="15.75" x14ac:dyDescent="0.25">
      <c r="B242" s="4"/>
    </row>
    <row r="243" spans="2:2" ht="15.75" x14ac:dyDescent="0.25">
      <c r="B243" s="4"/>
    </row>
    <row r="244" spans="2:2" ht="15.75" x14ac:dyDescent="0.25">
      <c r="B244" s="4"/>
    </row>
    <row r="245" spans="2:2" ht="15.75" x14ac:dyDescent="0.25">
      <c r="B245" s="4"/>
    </row>
    <row r="246" spans="2:2" ht="15.75" x14ac:dyDescent="0.25">
      <c r="B246" s="4"/>
    </row>
    <row r="247" spans="2:2" ht="15.75" x14ac:dyDescent="0.25">
      <c r="B247" s="4"/>
    </row>
    <row r="248" spans="2:2" ht="15.75" x14ac:dyDescent="0.25">
      <c r="B248" s="4"/>
    </row>
    <row r="249" spans="2:2" ht="15.75" x14ac:dyDescent="0.25">
      <c r="B249" s="4"/>
    </row>
    <row r="250" spans="2:2" ht="15.75" x14ac:dyDescent="0.25">
      <c r="B250" s="4"/>
    </row>
    <row r="251" spans="2:2" ht="15.75" x14ac:dyDescent="0.25">
      <c r="B251" s="4"/>
    </row>
    <row r="252" spans="2:2" ht="15.75" x14ac:dyDescent="0.25">
      <c r="B252" s="4"/>
    </row>
    <row r="253" spans="2:2" ht="15.75" x14ac:dyDescent="0.25">
      <c r="B253" s="4"/>
    </row>
    <row r="254" spans="2:2" ht="15.75" x14ac:dyDescent="0.25">
      <c r="B254" s="4"/>
    </row>
    <row r="255" spans="2:2" ht="15.75" x14ac:dyDescent="0.25">
      <c r="B255" s="4"/>
    </row>
    <row r="256" spans="2:2" ht="15.75" x14ac:dyDescent="0.25">
      <c r="B256" s="4"/>
    </row>
    <row r="257" spans="2:2" ht="15.75" x14ac:dyDescent="0.25">
      <c r="B257" s="4"/>
    </row>
    <row r="258" spans="2:2" ht="15.75" x14ac:dyDescent="0.25">
      <c r="B258" s="4"/>
    </row>
    <row r="259" spans="2:2" ht="15.75" x14ac:dyDescent="0.25">
      <c r="B259" s="4"/>
    </row>
    <row r="260" spans="2:2" ht="15.75" x14ac:dyDescent="0.25">
      <c r="B260" s="4"/>
    </row>
    <row r="261" spans="2:2" ht="15.75" x14ac:dyDescent="0.25">
      <c r="B261" s="4"/>
    </row>
    <row r="262" spans="2:2" ht="15.75" x14ac:dyDescent="0.25">
      <c r="B262" s="4"/>
    </row>
    <row r="263" spans="2:2" ht="15.75" x14ac:dyDescent="0.25">
      <c r="B263" s="4"/>
    </row>
    <row r="264" spans="2:2" ht="15.75" x14ac:dyDescent="0.25">
      <c r="B264" s="4"/>
    </row>
    <row r="265" spans="2:2" ht="15.75" x14ac:dyDescent="0.25">
      <c r="B265" s="4"/>
    </row>
    <row r="266" spans="2:2" ht="15.75" x14ac:dyDescent="0.25">
      <c r="B266" s="4"/>
    </row>
    <row r="267" spans="2:2" ht="15.75" x14ac:dyDescent="0.25">
      <c r="B267" s="4"/>
    </row>
    <row r="268" spans="2:2" ht="15.75" x14ac:dyDescent="0.25">
      <c r="B268" s="4"/>
    </row>
    <row r="269" spans="2:2" ht="15.75" x14ac:dyDescent="0.25">
      <c r="B269" s="4"/>
    </row>
    <row r="270" spans="2:2" ht="15.75" x14ac:dyDescent="0.25">
      <c r="B270" s="4"/>
    </row>
    <row r="271" spans="2:2" ht="15.75" x14ac:dyDescent="0.25">
      <c r="B271" s="4"/>
    </row>
    <row r="272" spans="2:2" ht="15.75" x14ac:dyDescent="0.25">
      <c r="B272" s="4"/>
    </row>
    <row r="273" spans="2:2" ht="15.75" x14ac:dyDescent="0.25">
      <c r="B273" s="4"/>
    </row>
    <row r="274" spans="2:2" ht="15.75" x14ac:dyDescent="0.25">
      <c r="B274" s="4"/>
    </row>
    <row r="275" spans="2:2" ht="15.75" x14ac:dyDescent="0.25">
      <c r="B275" s="4"/>
    </row>
    <row r="276" spans="2:2" ht="15.75" x14ac:dyDescent="0.25">
      <c r="B276" s="4"/>
    </row>
    <row r="277" spans="2:2" ht="15.75" x14ac:dyDescent="0.25">
      <c r="B277" s="4"/>
    </row>
    <row r="278" spans="2:2" ht="15.75" x14ac:dyDescent="0.25">
      <c r="B278" s="4"/>
    </row>
    <row r="279" spans="2:2" ht="15.75" x14ac:dyDescent="0.25">
      <c r="B279" s="4"/>
    </row>
    <row r="280" spans="2:2" ht="15.75" x14ac:dyDescent="0.25">
      <c r="B280" s="4"/>
    </row>
    <row r="281" spans="2:2" ht="15.75" x14ac:dyDescent="0.25">
      <c r="B281" s="4"/>
    </row>
    <row r="282" spans="2:2" ht="15.75" x14ac:dyDescent="0.25">
      <c r="B282" s="4"/>
    </row>
    <row r="283" spans="2:2" ht="15.75" x14ac:dyDescent="0.25">
      <c r="B283" s="4"/>
    </row>
    <row r="284" spans="2:2" ht="15.75" x14ac:dyDescent="0.25">
      <c r="B284" s="4"/>
    </row>
    <row r="285" spans="2:2" ht="15.75" x14ac:dyDescent="0.25">
      <c r="B285" s="4"/>
    </row>
    <row r="286" spans="2:2" ht="15.75" x14ac:dyDescent="0.25">
      <c r="B286" s="4"/>
    </row>
    <row r="287" spans="2:2" ht="15.75" x14ac:dyDescent="0.25">
      <c r="B287" s="4"/>
    </row>
    <row r="288" spans="2:2" ht="15.75" x14ac:dyDescent="0.25">
      <c r="B288" s="4"/>
    </row>
    <row r="289" spans="2:2" ht="15.75" x14ac:dyDescent="0.25">
      <c r="B289" s="4"/>
    </row>
    <row r="290" spans="2:2" ht="15.75" x14ac:dyDescent="0.25">
      <c r="B290" s="4"/>
    </row>
    <row r="291" spans="2:2" ht="15.75" x14ac:dyDescent="0.25">
      <c r="B291" s="4"/>
    </row>
    <row r="292" spans="2:2" ht="15.75" x14ac:dyDescent="0.25">
      <c r="B292" s="4"/>
    </row>
    <row r="293" spans="2:2" ht="15.75" x14ac:dyDescent="0.25">
      <c r="B293" s="4"/>
    </row>
    <row r="294" spans="2:2" ht="15.75" x14ac:dyDescent="0.25">
      <c r="B294" s="4"/>
    </row>
    <row r="295" spans="2:2" ht="15.75" x14ac:dyDescent="0.25">
      <c r="B295" s="4"/>
    </row>
    <row r="296" spans="2:2" ht="15.75" x14ac:dyDescent="0.25">
      <c r="B296" s="4"/>
    </row>
    <row r="297" spans="2:2" ht="15.75" x14ac:dyDescent="0.25">
      <c r="B297" s="4"/>
    </row>
    <row r="298" spans="2:2" ht="15.75" x14ac:dyDescent="0.25">
      <c r="B298" s="4"/>
    </row>
    <row r="299" spans="2:2" ht="15.75" x14ac:dyDescent="0.25">
      <c r="B299" s="4"/>
    </row>
    <row r="300" spans="2:2" ht="15.75" x14ac:dyDescent="0.25">
      <c r="B300" s="4"/>
    </row>
    <row r="301" spans="2:2" ht="15.75" x14ac:dyDescent="0.25">
      <c r="B301" s="4"/>
    </row>
    <row r="302" spans="2:2" ht="15.75" x14ac:dyDescent="0.25">
      <c r="B302" s="4"/>
    </row>
    <row r="303" spans="2:2" ht="15.75" x14ac:dyDescent="0.25">
      <c r="B303" s="4"/>
    </row>
    <row r="304" spans="2:2" ht="15.75" x14ac:dyDescent="0.25">
      <c r="B304" s="4"/>
    </row>
    <row r="305" spans="2:2" ht="15.75" x14ac:dyDescent="0.25">
      <c r="B305" s="4"/>
    </row>
    <row r="306" spans="2:2" ht="15.75" x14ac:dyDescent="0.25">
      <c r="B306" s="4"/>
    </row>
    <row r="307" spans="2:2" ht="15.75" x14ac:dyDescent="0.25">
      <c r="B307" s="4"/>
    </row>
    <row r="308" spans="2:2" ht="15.75" x14ac:dyDescent="0.25">
      <c r="B308" s="4"/>
    </row>
    <row r="309" spans="2:2" ht="15.75" x14ac:dyDescent="0.25">
      <c r="B309" s="4"/>
    </row>
    <row r="310" spans="2:2" ht="15.75" x14ac:dyDescent="0.25">
      <c r="B310" s="4"/>
    </row>
    <row r="311" spans="2:2" ht="15.75" x14ac:dyDescent="0.25">
      <c r="B311" s="4"/>
    </row>
    <row r="312" spans="2:2" ht="15.75" x14ac:dyDescent="0.25">
      <c r="B312" s="4"/>
    </row>
    <row r="313" spans="2:2" ht="15.75" x14ac:dyDescent="0.25">
      <c r="B313" s="4"/>
    </row>
    <row r="314" spans="2:2" ht="15.75" x14ac:dyDescent="0.25">
      <c r="B314" s="4"/>
    </row>
    <row r="315" spans="2:2" ht="15.75" x14ac:dyDescent="0.25">
      <c r="B315" s="4"/>
    </row>
    <row r="316" spans="2:2" ht="15.75" x14ac:dyDescent="0.25">
      <c r="B316" s="4"/>
    </row>
    <row r="317" spans="2:2" ht="15.75" x14ac:dyDescent="0.25">
      <c r="B317" s="4"/>
    </row>
    <row r="318" spans="2:2" ht="15.75" x14ac:dyDescent="0.25">
      <c r="B318" s="4"/>
    </row>
    <row r="319" spans="2:2" ht="15.75" x14ac:dyDescent="0.25">
      <c r="B319" s="4"/>
    </row>
    <row r="320" spans="2:2" ht="15.75" x14ac:dyDescent="0.25">
      <c r="B320" s="4"/>
    </row>
    <row r="321" spans="2:2" ht="15.75" x14ac:dyDescent="0.25">
      <c r="B321" s="4"/>
    </row>
    <row r="322" spans="2:2" ht="15.75" x14ac:dyDescent="0.25">
      <c r="B322" s="4"/>
    </row>
    <row r="323" spans="2:2" ht="15.75" x14ac:dyDescent="0.25">
      <c r="B323" s="4"/>
    </row>
    <row r="324" spans="2:2" ht="15.75" x14ac:dyDescent="0.25">
      <c r="B324" s="4"/>
    </row>
    <row r="325" spans="2:2" ht="15.75" x14ac:dyDescent="0.25">
      <c r="B325" s="4"/>
    </row>
    <row r="326" spans="2:2" ht="15.75" x14ac:dyDescent="0.25">
      <c r="B326" s="4"/>
    </row>
    <row r="327" spans="2:2" ht="15.75" x14ac:dyDescent="0.25">
      <c r="B327" s="4"/>
    </row>
    <row r="328" spans="2:2" ht="15.75" x14ac:dyDescent="0.25">
      <c r="B328" s="4"/>
    </row>
    <row r="329" spans="2:2" ht="15.75" x14ac:dyDescent="0.25">
      <c r="B329" s="4"/>
    </row>
    <row r="330" spans="2:2" ht="15.75" x14ac:dyDescent="0.25">
      <c r="B330" s="4"/>
    </row>
    <row r="331" spans="2:2" ht="15.75" x14ac:dyDescent="0.25">
      <c r="B331" s="4"/>
    </row>
    <row r="332" spans="2:2" ht="15.75" x14ac:dyDescent="0.25">
      <c r="B332" s="4"/>
    </row>
    <row r="333" spans="2:2" ht="15.75" x14ac:dyDescent="0.25">
      <c r="B333" s="4"/>
    </row>
    <row r="334" spans="2:2" ht="15.75" x14ac:dyDescent="0.25">
      <c r="B334" s="4"/>
    </row>
    <row r="335" spans="2:2" ht="15.75" x14ac:dyDescent="0.25">
      <c r="B335" s="4"/>
    </row>
    <row r="336" spans="2:2" ht="15.75" x14ac:dyDescent="0.25">
      <c r="B336" s="4"/>
    </row>
    <row r="337" spans="2:2" ht="15.75" x14ac:dyDescent="0.25">
      <c r="B337" s="4"/>
    </row>
    <row r="338" spans="2:2" ht="15.75" x14ac:dyDescent="0.25">
      <c r="B338" s="4"/>
    </row>
    <row r="339" spans="2:2" ht="15.75" x14ac:dyDescent="0.25">
      <c r="B339" s="4"/>
    </row>
    <row r="340" spans="2:2" ht="15.75" x14ac:dyDescent="0.25">
      <c r="B340" s="4"/>
    </row>
    <row r="341" spans="2:2" ht="15.75" x14ac:dyDescent="0.25">
      <c r="B341" s="4"/>
    </row>
    <row r="342" spans="2:2" ht="15.75" x14ac:dyDescent="0.25">
      <c r="B342" s="4"/>
    </row>
    <row r="343" spans="2:2" ht="15.75" x14ac:dyDescent="0.25">
      <c r="B343" s="4"/>
    </row>
    <row r="344" spans="2:2" ht="15.75" x14ac:dyDescent="0.25">
      <c r="B344" s="4"/>
    </row>
    <row r="345" spans="2:2" ht="15.75" x14ac:dyDescent="0.25">
      <c r="B345" s="4"/>
    </row>
    <row r="346" spans="2:2" ht="15.75" x14ac:dyDescent="0.25">
      <c r="B346" s="4"/>
    </row>
    <row r="347" spans="2:2" ht="15.75" x14ac:dyDescent="0.25">
      <c r="B347" s="4"/>
    </row>
    <row r="348" spans="2:2" ht="15.75" x14ac:dyDescent="0.25">
      <c r="B348" s="4"/>
    </row>
    <row r="349" spans="2:2" ht="15.75" x14ac:dyDescent="0.25">
      <c r="B349" s="4"/>
    </row>
    <row r="350" spans="2:2" ht="15.75" x14ac:dyDescent="0.25">
      <c r="B350" s="4"/>
    </row>
    <row r="351" spans="2:2" ht="15.75" x14ac:dyDescent="0.25">
      <c r="B351" s="4"/>
    </row>
    <row r="352" spans="2:2" ht="15.75" x14ac:dyDescent="0.25">
      <c r="B352" s="4"/>
    </row>
    <row r="353" spans="2:2" ht="15.75" x14ac:dyDescent="0.25">
      <c r="B353" s="4"/>
    </row>
    <row r="354" spans="2:2" ht="15.75" x14ac:dyDescent="0.25">
      <c r="B354" s="4"/>
    </row>
    <row r="355" spans="2:2" ht="15.75" x14ac:dyDescent="0.25">
      <c r="B355" s="4"/>
    </row>
    <row r="356" spans="2:2" ht="15.75" x14ac:dyDescent="0.25">
      <c r="B356" s="4"/>
    </row>
    <row r="357" spans="2:2" ht="15.75" x14ac:dyDescent="0.25">
      <c r="B357" s="4"/>
    </row>
    <row r="358" spans="2:2" ht="15.75" x14ac:dyDescent="0.25">
      <c r="B358" s="4"/>
    </row>
    <row r="359" spans="2:2" ht="15.75" x14ac:dyDescent="0.25">
      <c r="B359" s="4"/>
    </row>
    <row r="360" spans="2:2" ht="15.75" x14ac:dyDescent="0.25">
      <c r="B360" s="4"/>
    </row>
    <row r="361" spans="2:2" ht="15.75" x14ac:dyDescent="0.25">
      <c r="B361" s="4"/>
    </row>
    <row r="362" spans="2:2" ht="15.75" x14ac:dyDescent="0.25">
      <c r="B362" s="4"/>
    </row>
    <row r="363" spans="2:2" ht="15.75" x14ac:dyDescent="0.25">
      <c r="B363" s="4"/>
    </row>
    <row r="364" spans="2:2" ht="15.75" x14ac:dyDescent="0.25">
      <c r="B364" s="4"/>
    </row>
    <row r="365" spans="2:2" ht="15.75" x14ac:dyDescent="0.25">
      <c r="B365" s="4"/>
    </row>
    <row r="366" spans="2:2" ht="15.75" x14ac:dyDescent="0.25">
      <c r="B366" s="4"/>
    </row>
    <row r="367" spans="2:2" ht="15.75" x14ac:dyDescent="0.25">
      <c r="B367" s="4"/>
    </row>
    <row r="368" spans="2:2" ht="15.75" x14ac:dyDescent="0.25">
      <c r="B368" s="4"/>
    </row>
    <row r="369" spans="2:2" ht="15.75" x14ac:dyDescent="0.25">
      <c r="B369" s="4"/>
    </row>
    <row r="370" spans="2:2" ht="15.75" x14ac:dyDescent="0.25">
      <c r="B370" s="4"/>
    </row>
    <row r="371" spans="2:2" ht="15.75" x14ac:dyDescent="0.25">
      <c r="B371" s="4"/>
    </row>
    <row r="372" spans="2:2" ht="15.75" x14ac:dyDescent="0.25">
      <c r="B372" s="4"/>
    </row>
    <row r="373" spans="2:2" ht="15.75" x14ac:dyDescent="0.25">
      <c r="B373" s="4"/>
    </row>
    <row r="374" spans="2:2" ht="15.75" x14ac:dyDescent="0.25">
      <c r="B374" s="4"/>
    </row>
    <row r="375" spans="2:2" ht="15.75" x14ac:dyDescent="0.25">
      <c r="B375" s="4"/>
    </row>
    <row r="376" spans="2:2" ht="15.75" x14ac:dyDescent="0.25">
      <c r="B376" s="4"/>
    </row>
    <row r="377" spans="2:2" ht="15.75" x14ac:dyDescent="0.25">
      <c r="B377" s="4"/>
    </row>
    <row r="378" spans="2:2" ht="15.75" x14ac:dyDescent="0.25">
      <c r="B378" s="4"/>
    </row>
    <row r="379" spans="2:2" ht="15.75" x14ac:dyDescent="0.25">
      <c r="B379" s="4"/>
    </row>
    <row r="380" spans="2:2" ht="15.75" x14ac:dyDescent="0.25">
      <c r="B380" s="4"/>
    </row>
    <row r="381" spans="2:2" ht="15.75" x14ac:dyDescent="0.25">
      <c r="B381" s="4"/>
    </row>
    <row r="382" spans="2:2" ht="15.75" x14ac:dyDescent="0.25">
      <c r="B382" s="4"/>
    </row>
    <row r="383" spans="2:2" ht="15.75" x14ac:dyDescent="0.25">
      <c r="B383" s="4"/>
    </row>
    <row r="384" spans="2:2" ht="15.75" x14ac:dyDescent="0.25">
      <c r="B384" s="4"/>
    </row>
    <row r="385" spans="2:2" ht="15.75" x14ac:dyDescent="0.25">
      <c r="B385" s="4"/>
    </row>
    <row r="386" spans="2:2" ht="15.75" x14ac:dyDescent="0.25">
      <c r="B386" s="4"/>
    </row>
    <row r="387" spans="2:2" ht="15.75" x14ac:dyDescent="0.25">
      <c r="B387" s="4"/>
    </row>
    <row r="388" spans="2:2" ht="15.75" x14ac:dyDescent="0.25">
      <c r="B388" s="4"/>
    </row>
    <row r="389" spans="2:2" ht="15.75" x14ac:dyDescent="0.25">
      <c r="B389" s="4"/>
    </row>
    <row r="390" spans="2:2" ht="15.75" x14ac:dyDescent="0.25">
      <c r="B390" s="4"/>
    </row>
    <row r="391" spans="2:2" ht="15.75" x14ac:dyDescent="0.25">
      <c r="B391" s="4"/>
    </row>
    <row r="392" spans="2:2" ht="15.75" x14ac:dyDescent="0.25">
      <c r="B392" s="4"/>
    </row>
    <row r="393" spans="2:2" ht="15.75" x14ac:dyDescent="0.25">
      <c r="B393" s="4"/>
    </row>
    <row r="394" spans="2:2" ht="15.75" x14ac:dyDescent="0.25">
      <c r="B394" s="4"/>
    </row>
    <row r="395" spans="2:2" ht="15.75" x14ac:dyDescent="0.25">
      <c r="B395" s="4"/>
    </row>
    <row r="396" spans="2:2" ht="15.75" x14ac:dyDescent="0.25">
      <c r="B396" s="4"/>
    </row>
    <row r="397" spans="2:2" ht="15.75" x14ac:dyDescent="0.25">
      <c r="B397" s="4"/>
    </row>
    <row r="398" spans="2:2" ht="15.75" x14ac:dyDescent="0.25">
      <c r="B398" s="4"/>
    </row>
    <row r="399" spans="2:2" ht="15.75" x14ac:dyDescent="0.25">
      <c r="B399" s="4"/>
    </row>
    <row r="400" spans="2:2" ht="15.75" x14ac:dyDescent="0.25">
      <c r="B400" s="4"/>
    </row>
    <row r="401" spans="2:2" ht="15.75" x14ac:dyDescent="0.25">
      <c r="B401" s="4"/>
    </row>
    <row r="402" spans="2:2" ht="15.75" x14ac:dyDescent="0.25">
      <c r="B402" s="4"/>
    </row>
    <row r="403" spans="2:2" ht="15.75" x14ac:dyDescent="0.25">
      <c r="B403" s="4"/>
    </row>
    <row r="404" spans="2:2" ht="15.75" x14ac:dyDescent="0.25">
      <c r="B404" s="4"/>
    </row>
    <row r="405" spans="2:2" ht="15.75" x14ac:dyDescent="0.25">
      <c r="B405" s="4"/>
    </row>
    <row r="406" spans="2:2" ht="15.75" x14ac:dyDescent="0.25">
      <c r="B406" s="4"/>
    </row>
    <row r="407" spans="2:2" ht="15.75" x14ac:dyDescent="0.25">
      <c r="B407" s="4"/>
    </row>
    <row r="408" spans="2:2" ht="15.75" x14ac:dyDescent="0.25">
      <c r="B408" s="4"/>
    </row>
    <row r="409" spans="2:2" ht="15.75" x14ac:dyDescent="0.25">
      <c r="B409" s="4"/>
    </row>
    <row r="410" spans="2:2" ht="15.75" x14ac:dyDescent="0.25">
      <c r="B410" s="4"/>
    </row>
    <row r="411" spans="2:2" ht="15.75" x14ac:dyDescent="0.25">
      <c r="B411" s="4"/>
    </row>
    <row r="412" spans="2:2" ht="15.75" x14ac:dyDescent="0.25">
      <c r="B412" s="4"/>
    </row>
    <row r="413" spans="2:2" ht="15.75" x14ac:dyDescent="0.25">
      <c r="B413" s="4"/>
    </row>
    <row r="414" spans="2:2" ht="15.75" x14ac:dyDescent="0.25">
      <c r="B414" s="4"/>
    </row>
    <row r="415" spans="2:2" ht="15.75" x14ac:dyDescent="0.25">
      <c r="B415" s="4"/>
    </row>
    <row r="416" spans="2:2" ht="15.75" x14ac:dyDescent="0.25">
      <c r="B416" s="4"/>
    </row>
    <row r="417" spans="2:2" ht="15.75" x14ac:dyDescent="0.25">
      <c r="B417" s="4"/>
    </row>
    <row r="418" spans="2:2" ht="15.75" x14ac:dyDescent="0.25">
      <c r="B418" s="4"/>
    </row>
    <row r="419" spans="2:2" ht="15.75" x14ac:dyDescent="0.25">
      <c r="B419" s="4"/>
    </row>
    <row r="420" spans="2:2" ht="15.75" x14ac:dyDescent="0.25">
      <c r="B420" s="4"/>
    </row>
    <row r="421" spans="2:2" ht="15.75" x14ac:dyDescent="0.25">
      <c r="B421" s="4"/>
    </row>
    <row r="422" spans="2:2" ht="15.75" x14ac:dyDescent="0.25">
      <c r="B422" s="4"/>
    </row>
    <row r="423" spans="2:2" ht="15.75" x14ac:dyDescent="0.25">
      <c r="B423" s="4"/>
    </row>
    <row r="424" spans="2:2" ht="15.75" x14ac:dyDescent="0.25">
      <c r="B424" s="4"/>
    </row>
    <row r="425" spans="2:2" ht="15.75" x14ac:dyDescent="0.25">
      <c r="B425" s="4"/>
    </row>
    <row r="426" spans="2:2" ht="15.75" x14ac:dyDescent="0.25">
      <c r="B426" s="4"/>
    </row>
    <row r="427" spans="2:2" ht="15.75" x14ac:dyDescent="0.25">
      <c r="B427" s="4"/>
    </row>
    <row r="428" spans="2:2" ht="15.75" x14ac:dyDescent="0.25">
      <c r="B428" s="4"/>
    </row>
    <row r="429" spans="2:2" ht="15.75" x14ac:dyDescent="0.25">
      <c r="B429" s="4"/>
    </row>
    <row r="430" spans="2:2" ht="15.75" x14ac:dyDescent="0.25">
      <c r="B430" s="4"/>
    </row>
    <row r="431" spans="2:2" ht="15.75" x14ac:dyDescent="0.25">
      <c r="B431" s="4"/>
    </row>
    <row r="432" spans="2:2" ht="15.75" x14ac:dyDescent="0.25">
      <c r="B432" s="4"/>
    </row>
    <row r="433" spans="2:2" ht="15.75" x14ac:dyDescent="0.25">
      <c r="B433" s="4"/>
    </row>
    <row r="434" spans="2:2" ht="15.75" x14ac:dyDescent="0.25">
      <c r="B434" s="4"/>
    </row>
    <row r="435" spans="2:2" ht="15.75" x14ac:dyDescent="0.25">
      <c r="B435" s="4"/>
    </row>
    <row r="436" spans="2:2" ht="15.75" x14ac:dyDescent="0.25">
      <c r="B436" s="4"/>
    </row>
    <row r="437" spans="2:2" ht="15.75" x14ac:dyDescent="0.25">
      <c r="B437" s="4"/>
    </row>
    <row r="438" spans="2:2" ht="15.75" x14ac:dyDescent="0.25">
      <c r="B438" s="4"/>
    </row>
    <row r="439" spans="2:2" ht="15.75" x14ac:dyDescent="0.25">
      <c r="B439" s="4"/>
    </row>
    <row r="440" spans="2:2" ht="15.75" x14ac:dyDescent="0.25">
      <c r="B440" s="4"/>
    </row>
    <row r="441" spans="2:2" ht="15.75" x14ac:dyDescent="0.25">
      <c r="B441" s="4"/>
    </row>
    <row r="442" spans="2:2" ht="15.75" x14ac:dyDescent="0.25">
      <c r="B442" s="4"/>
    </row>
    <row r="443" spans="2:2" ht="15.75" x14ac:dyDescent="0.25">
      <c r="B443" s="4"/>
    </row>
    <row r="444" spans="2:2" ht="15.75" x14ac:dyDescent="0.25">
      <c r="B444" s="4"/>
    </row>
    <row r="445" spans="2:2" ht="15.75" x14ac:dyDescent="0.25">
      <c r="B445" s="4"/>
    </row>
    <row r="446" spans="2:2" ht="15.75" x14ac:dyDescent="0.25">
      <c r="B446" s="4"/>
    </row>
    <row r="447" spans="2:2" ht="15.75" x14ac:dyDescent="0.25">
      <c r="B447" s="4"/>
    </row>
    <row r="448" spans="2:2" ht="15.75" x14ac:dyDescent="0.25">
      <c r="B448" s="4"/>
    </row>
    <row r="449" spans="2:2" ht="15.75" x14ac:dyDescent="0.25">
      <c r="B449" s="4"/>
    </row>
    <row r="450" spans="2:2" ht="15.75" x14ac:dyDescent="0.25">
      <c r="B450" s="4"/>
    </row>
    <row r="451" spans="2:2" ht="15.75" x14ac:dyDescent="0.25">
      <c r="B451" s="4"/>
    </row>
    <row r="452" spans="2:2" ht="15.75" x14ac:dyDescent="0.25">
      <c r="B452" s="4"/>
    </row>
    <row r="453" spans="2:2" ht="15.75" x14ac:dyDescent="0.25">
      <c r="B453" s="4"/>
    </row>
    <row r="454" spans="2:2" ht="15.75" x14ac:dyDescent="0.25">
      <c r="B454" s="4"/>
    </row>
    <row r="455" spans="2:2" ht="15.75" x14ac:dyDescent="0.25">
      <c r="B455" s="4"/>
    </row>
    <row r="456" spans="2:2" ht="15.75" x14ac:dyDescent="0.25">
      <c r="B456" s="4"/>
    </row>
    <row r="457" spans="2:2" ht="15.75" x14ac:dyDescent="0.25">
      <c r="B457" s="4"/>
    </row>
    <row r="458" spans="2:2" ht="15.75" x14ac:dyDescent="0.25">
      <c r="B458" s="4"/>
    </row>
    <row r="459" spans="2:2" ht="15.75" x14ac:dyDescent="0.25">
      <c r="B459" s="4"/>
    </row>
    <row r="460" spans="2:2" ht="15.75" x14ac:dyDescent="0.25">
      <c r="B460" s="4"/>
    </row>
    <row r="461" spans="2:2" ht="15.75" x14ac:dyDescent="0.25">
      <c r="B461" s="4"/>
    </row>
    <row r="462" spans="2:2" ht="15.75" x14ac:dyDescent="0.25">
      <c r="B462" s="4"/>
    </row>
    <row r="463" spans="2:2" ht="15.75" x14ac:dyDescent="0.25">
      <c r="B463" s="4"/>
    </row>
    <row r="464" spans="2:2" ht="15.75" x14ac:dyDescent="0.25">
      <c r="B464" s="4"/>
    </row>
    <row r="465" spans="2:2" ht="15.75" x14ac:dyDescent="0.25">
      <c r="B465" s="4"/>
    </row>
    <row r="466" spans="2:2" ht="15.75" x14ac:dyDescent="0.25">
      <c r="B466" s="4"/>
    </row>
    <row r="467" spans="2:2" ht="15.75" x14ac:dyDescent="0.25">
      <c r="B467" s="4"/>
    </row>
    <row r="468" spans="2:2" ht="15.75" x14ac:dyDescent="0.25">
      <c r="B468" s="4"/>
    </row>
    <row r="469" spans="2:2" ht="15.75" x14ac:dyDescent="0.25">
      <c r="B469" s="4"/>
    </row>
    <row r="470" spans="2:2" ht="15.75" x14ac:dyDescent="0.25">
      <c r="B470" s="4"/>
    </row>
    <row r="471" spans="2:2" ht="15.75" x14ac:dyDescent="0.25">
      <c r="B471" s="4"/>
    </row>
    <row r="472" spans="2:2" ht="15.75" x14ac:dyDescent="0.25">
      <c r="B472" s="4"/>
    </row>
    <row r="473" spans="2:2" ht="15.75" x14ac:dyDescent="0.25">
      <c r="B473" s="4"/>
    </row>
    <row r="474" spans="2:2" ht="15.75" x14ac:dyDescent="0.25">
      <c r="B474" s="4"/>
    </row>
    <row r="475" spans="2:2" ht="15.75" x14ac:dyDescent="0.25">
      <c r="B475" s="4"/>
    </row>
    <row r="476" spans="2:2" ht="15.75" x14ac:dyDescent="0.25">
      <c r="B476" s="4"/>
    </row>
    <row r="477" spans="2:2" ht="15.75" x14ac:dyDescent="0.25">
      <c r="B477" s="4"/>
    </row>
    <row r="478" spans="2:2" ht="15.75" x14ac:dyDescent="0.25">
      <c r="B478" s="4"/>
    </row>
    <row r="479" spans="2:2" ht="15.75" x14ac:dyDescent="0.25">
      <c r="B479" s="4"/>
    </row>
    <row r="480" spans="2:2" ht="15.75" x14ac:dyDescent="0.25">
      <c r="B480" s="4"/>
    </row>
    <row r="481" spans="2:2" ht="15.75" x14ac:dyDescent="0.25">
      <c r="B481" s="4"/>
    </row>
    <row r="482" spans="2:2" ht="15.75" x14ac:dyDescent="0.25">
      <c r="B482" s="4"/>
    </row>
    <row r="483" spans="2:2" ht="15.75" x14ac:dyDescent="0.25">
      <c r="B483" s="4"/>
    </row>
    <row r="484" spans="2:2" ht="15.75" x14ac:dyDescent="0.25">
      <c r="B484" s="4"/>
    </row>
    <row r="485" spans="2:2" ht="15.75" x14ac:dyDescent="0.25">
      <c r="B485" s="4"/>
    </row>
    <row r="486" spans="2:2" ht="15.75" x14ac:dyDescent="0.25">
      <c r="B486" s="4"/>
    </row>
    <row r="487" spans="2:2" ht="15.75" x14ac:dyDescent="0.25">
      <c r="B487" s="4"/>
    </row>
    <row r="488" spans="2:2" ht="15.75" x14ac:dyDescent="0.25">
      <c r="B488" s="4"/>
    </row>
    <row r="489" spans="2:2" ht="15.75" x14ac:dyDescent="0.25">
      <c r="B489" s="4"/>
    </row>
    <row r="490" spans="2:2" ht="15.75" x14ac:dyDescent="0.25">
      <c r="B490" s="4"/>
    </row>
    <row r="491" spans="2:2" ht="15.75" x14ac:dyDescent="0.25">
      <c r="B491" s="4"/>
    </row>
    <row r="492" spans="2:2" ht="15.75" x14ac:dyDescent="0.25">
      <c r="B492" s="4"/>
    </row>
    <row r="493" spans="2:2" ht="15.75" x14ac:dyDescent="0.25">
      <c r="B493" s="4"/>
    </row>
    <row r="494" spans="2:2" ht="15.75" x14ac:dyDescent="0.25">
      <c r="B494" s="4"/>
    </row>
    <row r="495" spans="2:2" ht="15.75" x14ac:dyDescent="0.25">
      <c r="B495" s="4"/>
    </row>
    <row r="496" spans="2:2" ht="15.75" x14ac:dyDescent="0.25">
      <c r="B496" s="4"/>
    </row>
    <row r="497" spans="2:2" ht="15.75" x14ac:dyDescent="0.25">
      <c r="B497" s="4"/>
    </row>
    <row r="498" spans="2:2" ht="15.75" x14ac:dyDescent="0.25">
      <c r="B498" s="4"/>
    </row>
    <row r="499" spans="2:2" ht="15.75" x14ac:dyDescent="0.25">
      <c r="B499" s="4"/>
    </row>
    <row r="500" spans="2:2" ht="15.75" x14ac:dyDescent="0.25">
      <c r="B500" s="4"/>
    </row>
    <row r="501" spans="2:2" ht="15.75" x14ac:dyDescent="0.25">
      <c r="B501" s="4"/>
    </row>
    <row r="502" spans="2:2" ht="15.75" x14ac:dyDescent="0.25">
      <c r="B502" s="4"/>
    </row>
    <row r="503" spans="2:2" ht="15.75" x14ac:dyDescent="0.25">
      <c r="B503" s="4"/>
    </row>
    <row r="504" spans="2:2" ht="15.75" x14ac:dyDescent="0.25">
      <c r="B504" s="4"/>
    </row>
    <row r="505" spans="2:2" ht="15.75" x14ac:dyDescent="0.25">
      <c r="B505" s="4"/>
    </row>
    <row r="506" spans="2:2" ht="15.75" x14ac:dyDescent="0.25">
      <c r="B506" s="4"/>
    </row>
    <row r="507" spans="2:2" ht="15.75" x14ac:dyDescent="0.25">
      <c r="B507" s="4"/>
    </row>
    <row r="508" spans="2:2" ht="15.75" x14ac:dyDescent="0.25">
      <c r="B508" s="4"/>
    </row>
    <row r="509" spans="2:2" ht="15.75" x14ac:dyDescent="0.25">
      <c r="B509" s="4"/>
    </row>
    <row r="510" spans="2:2" ht="15.75" x14ac:dyDescent="0.25">
      <c r="B510" s="4"/>
    </row>
    <row r="511" spans="2:2" ht="15.75" x14ac:dyDescent="0.25">
      <c r="B511" s="4"/>
    </row>
    <row r="512" spans="2:2" ht="15.75" x14ac:dyDescent="0.25">
      <c r="B512" s="4"/>
    </row>
    <row r="513" spans="2:2" ht="15.75" x14ac:dyDescent="0.25">
      <c r="B513" s="4"/>
    </row>
    <row r="514" spans="2:2" ht="15.75" x14ac:dyDescent="0.25">
      <c r="B514" s="4"/>
    </row>
    <row r="515" spans="2:2" ht="15.75" x14ac:dyDescent="0.25">
      <c r="B515" s="4"/>
    </row>
    <row r="516" spans="2:2" ht="15.75" x14ac:dyDescent="0.25">
      <c r="B516" s="4"/>
    </row>
    <row r="517" spans="2:2" ht="15.75" x14ac:dyDescent="0.25">
      <c r="B517" s="4"/>
    </row>
    <row r="518" spans="2:2" ht="15.75" x14ac:dyDescent="0.25">
      <c r="B518" s="4"/>
    </row>
    <row r="519" spans="2:2" ht="15.75" x14ac:dyDescent="0.25">
      <c r="B519" s="4"/>
    </row>
    <row r="520" spans="2:2" ht="15.75" x14ac:dyDescent="0.25">
      <c r="B520" s="4"/>
    </row>
    <row r="521" spans="2:2" ht="15.75" x14ac:dyDescent="0.25">
      <c r="B521" s="4"/>
    </row>
    <row r="522" spans="2:2" ht="15.75" x14ac:dyDescent="0.25">
      <c r="B522" s="4"/>
    </row>
    <row r="523" spans="2:2" ht="15.75" x14ac:dyDescent="0.25">
      <c r="B523" s="4"/>
    </row>
    <row r="524" spans="2:2" ht="15.75" x14ac:dyDescent="0.25">
      <c r="B524" s="4"/>
    </row>
    <row r="525" spans="2:2" ht="15.75" x14ac:dyDescent="0.25">
      <c r="B525" s="4"/>
    </row>
    <row r="526" spans="2:2" ht="15.75" x14ac:dyDescent="0.25">
      <c r="B526" s="4"/>
    </row>
    <row r="527" spans="2:2" ht="15.75" x14ac:dyDescent="0.25">
      <c r="B527" s="4"/>
    </row>
    <row r="528" spans="2:2" ht="15.75" x14ac:dyDescent="0.25">
      <c r="B528" s="4"/>
    </row>
    <row r="529" spans="2:2" ht="15.75" x14ac:dyDescent="0.25">
      <c r="B529" s="4"/>
    </row>
    <row r="530" spans="2:2" ht="15.75" x14ac:dyDescent="0.25">
      <c r="B530" s="4"/>
    </row>
    <row r="531" spans="2:2" ht="15.75" x14ac:dyDescent="0.25">
      <c r="B531" s="4"/>
    </row>
    <row r="532" spans="2:2" ht="15.75" x14ac:dyDescent="0.25">
      <c r="B532" s="4"/>
    </row>
    <row r="533" spans="2:2" ht="15.75" x14ac:dyDescent="0.25">
      <c r="B533" s="4"/>
    </row>
    <row r="534" spans="2:2" ht="15.75" x14ac:dyDescent="0.25">
      <c r="B534" s="4"/>
    </row>
    <row r="535" spans="2:2" ht="15.75" x14ac:dyDescent="0.25">
      <c r="B535" s="4"/>
    </row>
    <row r="536" spans="2:2" ht="15.75" x14ac:dyDescent="0.25">
      <c r="B536" s="4"/>
    </row>
    <row r="537" spans="2:2" ht="15.75" x14ac:dyDescent="0.25">
      <c r="B537" s="4"/>
    </row>
    <row r="538" spans="2:2" ht="15.75" x14ac:dyDescent="0.25">
      <c r="B538" s="4"/>
    </row>
    <row r="539" spans="2:2" ht="15.75" x14ac:dyDescent="0.25">
      <c r="B539" s="4"/>
    </row>
    <row r="540" spans="2:2" ht="15.75" x14ac:dyDescent="0.25">
      <c r="B540" s="4"/>
    </row>
    <row r="541" spans="2:2" ht="15.75" x14ac:dyDescent="0.25">
      <c r="B541" s="4"/>
    </row>
    <row r="542" spans="2:2" ht="15.75" x14ac:dyDescent="0.25">
      <c r="B542" s="4"/>
    </row>
    <row r="543" spans="2:2" ht="15.75" x14ac:dyDescent="0.25">
      <c r="B543" s="4"/>
    </row>
    <row r="544" spans="2:2" ht="15.75" x14ac:dyDescent="0.25">
      <c r="B544" s="4"/>
    </row>
    <row r="545" spans="2:2" ht="15.75" x14ac:dyDescent="0.25">
      <c r="B545" s="4"/>
    </row>
    <row r="546" spans="2:2" ht="15.75" x14ac:dyDescent="0.25">
      <c r="B546" s="4"/>
    </row>
    <row r="547" spans="2:2" ht="15.75" x14ac:dyDescent="0.25">
      <c r="B547" s="4"/>
    </row>
    <row r="548" spans="2:2" ht="15.75" x14ac:dyDescent="0.25">
      <c r="B548" s="4"/>
    </row>
    <row r="549" spans="2:2" ht="15.75" x14ac:dyDescent="0.25">
      <c r="B549" s="4"/>
    </row>
    <row r="550" spans="2:2" ht="15.75" x14ac:dyDescent="0.25">
      <c r="B550" s="4"/>
    </row>
    <row r="551" spans="2:2" ht="15.75" x14ac:dyDescent="0.25">
      <c r="B551" s="4"/>
    </row>
    <row r="552" spans="2:2" ht="15.75" x14ac:dyDescent="0.25">
      <c r="B552" s="4"/>
    </row>
    <row r="553" spans="2:2" ht="15.75" x14ac:dyDescent="0.25">
      <c r="B553" s="4"/>
    </row>
    <row r="554" spans="2:2" ht="15.75" x14ac:dyDescent="0.25">
      <c r="B554" s="4"/>
    </row>
    <row r="555" spans="2:2" ht="15.75" x14ac:dyDescent="0.25">
      <c r="B555" s="4"/>
    </row>
    <row r="556" spans="2:2" ht="15.75" x14ac:dyDescent="0.25">
      <c r="B556" s="4"/>
    </row>
    <row r="557" spans="2:2" ht="15.75" x14ac:dyDescent="0.25">
      <c r="B557" s="4"/>
    </row>
    <row r="558" spans="2:2" ht="15.75" x14ac:dyDescent="0.25">
      <c r="B558" s="4"/>
    </row>
    <row r="559" spans="2:2" ht="15.75" x14ac:dyDescent="0.25">
      <c r="B559" s="4"/>
    </row>
    <row r="560" spans="2:2" ht="15.75" x14ac:dyDescent="0.25">
      <c r="B560" s="4"/>
    </row>
    <row r="561" spans="2:2" ht="15.75" x14ac:dyDescent="0.25">
      <c r="B561" s="4"/>
    </row>
    <row r="562" spans="2:2" ht="15.75" x14ac:dyDescent="0.25">
      <c r="B562" s="4"/>
    </row>
    <row r="563" spans="2:2" ht="15.75" x14ac:dyDescent="0.25">
      <c r="B563" s="4"/>
    </row>
    <row r="564" spans="2:2" ht="15.75" x14ac:dyDescent="0.25">
      <c r="B564" s="4"/>
    </row>
    <row r="565" spans="2:2" ht="15.75" x14ac:dyDescent="0.25">
      <c r="B565" s="4"/>
    </row>
    <row r="566" spans="2:2" ht="15.75" x14ac:dyDescent="0.25">
      <c r="B566" s="4"/>
    </row>
    <row r="567" spans="2:2" ht="15.75" x14ac:dyDescent="0.25">
      <c r="B567" s="4"/>
    </row>
    <row r="568" spans="2:2" ht="15.75" x14ac:dyDescent="0.25">
      <c r="B568" s="4"/>
    </row>
    <row r="569" spans="2:2" ht="15.75" x14ac:dyDescent="0.25">
      <c r="B569" s="4"/>
    </row>
    <row r="570" spans="2:2" ht="15.75" x14ac:dyDescent="0.25">
      <c r="B570" s="4"/>
    </row>
    <row r="571" spans="2:2" ht="15.75" x14ac:dyDescent="0.25">
      <c r="B571" s="4"/>
    </row>
    <row r="572" spans="2:2" ht="15.75" x14ac:dyDescent="0.25">
      <c r="B572" s="4"/>
    </row>
    <row r="573" spans="2:2" ht="15.75" x14ac:dyDescent="0.25">
      <c r="B573" s="4"/>
    </row>
    <row r="574" spans="2:2" ht="15.75" x14ac:dyDescent="0.25">
      <c r="B574" s="4"/>
    </row>
    <row r="575" spans="2:2" ht="15.75" x14ac:dyDescent="0.25">
      <c r="B575" s="4"/>
    </row>
    <row r="576" spans="2:2" ht="15.75" x14ac:dyDescent="0.25">
      <c r="B576" s="4"/>
    </row>
    <row r="577" spans="2:2" ht="15.75" x14ac:dyDescent="0.25">
      <c r="B577" s="4"/>
    </row>
    <row r="578" spans="2:2" ht="15.75" x14ac:dyDescent="0.25">
      <c r="B578" s="4"/>
    </row>
    <row r="579" spans="2:2" ht="15.75" x14ac:dyDescent="0.25">
      <c r="B579" s="4"/>
    </row>
    <row r="580" spans="2:2" ht="15.75" x14ac:dyDescent="0.25">
      <c r="B580" s="4"/>
    </row>
    <row r="581" spans="2:2" ht="15.75" x14ac:dyDescent="0.25">
      <c r="B581" s="4"/>
    </row>
    <row r="582" spans="2:2" ht="15.75" x14ac:dyDescent="0.25">
      <c r="B582" s="4"/>
    </row>
    <row r="583" spans="2:2" ht="15.75" x14ac:dyDescent="0.25">
      <c r="B583" s="4"/>
    </row>
    <row r="584" spans="2:2" ht="15.75" x14ac:dyDescent="0.25">
      <c r="B584" s="4"/>
    </row>
    <row r="585" spans="2:2" ht="15.75" x14ac:dyDescent="0.25">
      <c r="B585" s="4"/>
    </row>
    <row r="586" spans="2:2" ht="15.75" x14ac:dyDescent="0.25">
      <c r="B586" s="4"/>
    </row>
    <row r="587" spans="2:2" ht="15.75" x14ac:dyDescent="0.25">
      <c r="B587" s="4"/>
    </row>
    <row r="588" spans="2:2" ht="15.75" x14ac:dyDescent="0.25">
      <c r="B588" s="4"/>
    </row>
    <row r="589" spans="2:2" ht="15.75" x14ac:dyDescent="0.25">
      <c r="B589" s="4"/>
    </row>
    <row r="590" spans="2:2" ht="15.75" x14ac:dyDescent="0.25">
      <c r="B590" s="4"/>
    </row>
    <row r="591" spans="2:2" ht="15.75" x14ac:dyDescent="0.25">
      <c r="B591" s="4"/>
    </row>
    <row r="592" spans="2:2" ht="15.75" x14ac:dyDescent="0.25">
      <c r="B592" s="4"/>
    </row>
    <row r="593" spans="2:2" ht="15.75" x14ac:dyDescent="0.25">
      <c r="B593" s="4"/>
    </row>
    <row r="594" spans="2:2" ht="15.75" x14ac:dyDescent="0.25">
      <c r="B594" s="4"/>
    </row>
    <row r="595" spans="2:2" ht="15.75" x14ac:dyDescent="0.25">
      <c r="B595" s="4"/>
    </row>
    <row r="596" spans="2:2" ht="15.75" x14ac:dyDescent="0.25">
      <c r="B596" s="4"/>
    </row>
    <row r="597" spans="2:2" ht="15.75" x14ac:dyDescent="0.25">
      <c r="B597" s="4"/>
    </row>
    <row r="598" spans="2:2" ht="15.75" x14ac:dyDescent="0.25">
      <c r="B598" s="4"/>
    </row>
    <row r="599" spans="2:2" ht="15.75" x14ac:dyDescent="0.25">
      <c r="B599" s="4"/>
    </row>
    <row r="600" spans="2:2" ht="15.75" x14ac:dyDescent="0.25">
      <c r="B600" s="4"/>
    </row>
    <row r="601" spans="2:2" ht="15.75" x14ac:dyDescent="0.25">
      <c r="B601" s="4"/>
    </row>
    <row r="602" spans="2:2" ht="15.75" x14ac:dyDescent="0.25">
      <c r="B602" s="4"/>
    </row>
    <row r="603" spans="2:2" ht="15.75" x14ac:dyDescent="0.25">
      <c r="B603" s="4"/>
    </row>
    <row r="604" spans="2:2" ht="15.75" x14ac:dyDescent="0.25">
      <c r="B604" s="4"/>
    </row>
    <row r="605" spans="2:2" ht="15.75" x14ac:dyDescent="0.25">
      <c r="B605" s="4"/>
    </row>
    <row r="606" spans="2:2" ht="15.75" x14ac:dyDescent="0.25">
      <c r="B606" s="4"/>
    </row>
    <row r="607" spans="2:2" ht="15.75" x14ac:dyDescent="0.25">
      <c r="B607" s="4"/>
    </row>
    <row r="608" spans="2:2" ht="15.75" x14ac:dyDescent="0.25">
      <c r="B608" s="4"/>
    </row>
    <row r="609" spans="2:2" ht="15.75" x14ac:dyDescent="0.25">
      <c r="B609" s="4"/>
    </row>
    <row r="610" spans="2:2" ht="15.75" x14ac:dyDescent="0.25">
      <c r="B610" s="4"/>
    </row>
    <row r="611" spans="2:2" ht="15.75" x14ac:dyDescent="0.25">
      <c r="B611" s="4"/>
    </row>
    <row r="612" spans="2:2" ht="15.75" x14ac:dyDescent="0.25">
      <c r="B612" s="4"/>
    </row>
    <row r="613" spans="2:2" ht="15.75" x14ac:dyDescent="0.25">
      <c r="B613" s="4"/>
    </row>
    <row r="614" spans="2:2" ht="15.75" x14ac:dyDescent="0.25">
      <c r="B614" s="4"/>
    </row>
    <row r="615" spans="2:2" ht="15.75" x14ac:dyDescent="0.25">
      <c r="B615" s="4"/>
    </row>
    <row r="616" spans="2:2" ht="15.75" x14ac:dyDescent="0.25">
      <c r="B616" s="4"/>
    </row>
    <row r="617" spans="2:2" ht="15.75" x14ac:dyDescent="0.25">
      <c r="B617" s="4"/>
    </row>
    <row r="618" spans="2:2" ht="15.75" x14ac:dyDescent="0.25">
      <c r="B618" s="4"/>
    </row>
    <row r="619" spans="2:2" ht="15.75" x14ac:dyDescent="0.25">
      <c r="B619" s="4"/>
    </row>
    <row r="620" spans="2:2" ht="15.75" x14ac:dyDescent="0.25">
      <c r="B620" s="4"/>
    </row>
    <row r="621" spans="2:2" ht="15.75" x14ac:dyDescent="0.25">
      <c r="B621" s="4"/>
    </row>
    <row r="622" spans="2:2" ht="15.75" x14ac:dyDescent="0.25">
      <c r="B622" s="4"/>
    </row>
    <row r="623" spans="2:2" ht="15.75" x14ac:dyDescent="0.25">
      <c r="B623" s="4"/>
    </row>
    <row r="624" spans="2:2" ht="15.75" x14ac:dyDescent="0.25">
      <c r="B624" s="4"/>
    </row>
    <row r="625" spans="2:2" ht="15.75" x14ac:dyDescent="0.25">
      <c r="B625" s="4"/>
    </row>
    <row r="626" spans="2:2" ht="15.75" x14ac:dyDescent="0.25">
      <c r="B626" s="4"/>
    </row>
    <row r="627" spans="2:2" ht="15.75" x14ac:dyDescent="0.25">
      <c r="B627" s="4"/>
    </row>
    <row r="628" spans="2:2" ht="15.75" x14ac:dyDescent="0.25">
      <c r="B628" s="4"/>
    </row>
    <row r="629" spans="2:2" ht="15.75" x14ac:dyDescent="0.25">
      <c r="B629" s="4"/>
    </row>
    <row r="630" spans="2:2" ht="15.75" x14ac:dyDescent="0.25">
      <c r="B630" s="4"/>
    </row>
    <row r="631" spans="2:2" ht="15.75" x14ac:dyDescent="0.25">
      <c r="B631" s="4"/>
    </row>
    <row r="632" spans="2:2" ht="15.75" x14ac:dyDescent="0.25">
      <c r="B632" s="4"/>
    </row>
    <row r="633" spans="2:2" ht="15.75" x14ac:dyDescent="0.25">
      <c r="B633" s="4"/>
    </row>
    <row r="634" spans="2:2" ht="15.75" x14ac:dyDescent="0.25">
      <c r="B634" s="4"/>
    </row>
    <row r="635" spans="2:2" ht="15.75" x14ac:dyDescent="0.25">
      <c r="B635" s="4"/>
    </row>
    <row r="636" spans="2:2" ht="15.75" x14ac:dyDescent="0.25">
      <c r="B636" s="4"/>
    </row>
    <row r="637" spans="2:2" ht="15.75" x14ac:dyDescent="0.25">
      <c r="B637" s="4"/>
    </row>
    <row r="638" spans="2:2" ht="15.75" x14ac:dyDescent="0.25">
      <c r="B638" s="4"/>
    </row>
    <row r="639" spans="2:2" ht="15.75" x14ac:dyDescent="0.25">
      <c r="B639" s="4"/>
    </row>
    <row r="640" spans="2:2" ht="15.75" x14ac:dyDescent="0.25">
      <c r="B640" s="4"/>
    </row>
    <row r="641" spans="2:2" ht="15.75" x14ac:dyDescent="0.25">
      <c r="B641" s="4"/>
    </row>
    <row r="642" spans="2:2" ht="15.75" x14ac:dyDescent="0.25">
      <c r="B642" s="4"/>
    </row>
    <row r="643" spans="2:2" ht="15.75" x14ac:dyDescent="0.25">
      <c r="B643" s="4"/>
    </row>
    <row r="644" spans="2:2" ht="15.75" x14ac:dyDescent="0.25">
      <c r="B644" s="4"/>
    </row>
    <row r="645" spans="2:2" ht="15.75" x14ac:dyDescent="0.25">
      <c r="B645" s="4"/>
    </row>
    <row r="646" spans="2:2" ht="15.75" x14ac:dyDescent="0.25">
      <c r="B646" s="4"/>
    </row>
    <row r="647" spans="2:2" ht="15.75" x14ac:dyDescent="0.25">
      <c r="B647" s="4"/>
    </row>
    <row r="648" spans="2:2" ht="15.75" x14ac:dyDescent="0.25">
      <c r="B648" s="4"/>
    </row>
    <row r="649" spans="2:2" ht="15.75" x14ac:dyDescent="0.25">
      <c r="B649" s="4"/>
    </row>
    <row r="650" spans="2:2" ht="15.75" x14ac:dyDescent="0.25">
      <c r="B650" s="4"/>
    </row>
    <row r="651" spans="2:2" ht="15.75" x14ac:dyDescent="0.25">
      <c r="B651" s="4"/>
    </row>
    <row r="652" spans="2:2" ht="15.75" x14ac:dyDescent="0.25">
      <c r="B652" s="4"/>
    </row>
    <row r="653" spans="2:2" ht="15.75" x14ac:dyDescent="0.25">
      <c r="B653" s="4"/>
    </row>
    <row r="654" spans="2:2" ht="15.75" x14ac:dyDescent="0.25">
      <c r="B654" s="4"/>
    </row>
    <row r="655" spans="2:2" ht="15.75" x14ac:dyDescent="0.25">
      <c r="B655" s="4"/>
    </row>
    <row r="656" spans="2:2" ht="15.75" x14ac:dyDescent="0.25">
      <c r="B656" s="4"/>
    </row>
    <row r="657" spans="2:2" ht="15.75" x14ac:dyDescent="0.25">
      <c r="B657" s="4"/>
    </row>
    <row r="658" spans="2:2" ht="15.75" x14ac:dyDescent="0.25">
      <c r="B658" s="4"/>
    </row>
    <row r="659" spans="2:2" ht="15.75" x14ac:dyDescent="0.25">
      <c r="B659" s="4"/>
    </row>
    <row r="660" spans="2:2" ht="15.75" x14ac:dyDescent="0.25">
      <c r="B660" s="4"/>
    </row>
    <row r="661" spans="2:2" ht="15.75" x14ac:dyDescent="0.25">
      <c r="B661" s="4"/>
    </row>
    <row r="662" spans="2:2" ht="15.75" x14ac:dyDescent="0.25">
      <c r="B662" s="4"/>
    </row>
    <row r="663" spans="2:2" ht="15.75" x14ac:dyDescent="0.25">
      <c r="B663" s="4"/>
    </row>
    <row r="664" spans="2:2" ht="15.75" x14ac:dyDescent="0.25">
      <c r="B664" s="4"/>
    </row>
    <row r="665" spans="2:2" ht="15.75" x14ac:dyDescent="0.25">
      <c r="B665" s="4"/>
    </row>
    <row r="666" spans="2:2" ht="15.75" x14ac:dyDescent="0.25">
      <c r="B666" s="4"/>
    </row>
    <row r="667" spans="2:2" ht="15.75" x14ac:dyDescent="0.25">
      <c r="B667" s="4"/>
    </row>
    <row r="668" spans="2:2" ht="15.75" x14ac:dyDescent="0.25">
      <c r="B668" s="4"/>
    </row>
    <row r="669" spans="2:2" ht="15.75" x14ac:dyDescent="0.25">
      <c r="B669" s="4"/>
    </row>
    <row r="670" spans="2:2" ht="15.75" x14ac:dyDescent="0.25">
      <c r="B670" s="4"/>
    </row>
    <row r="671" spans="2:2" ht="15.75" x14ac:dyDescent="0.25">
      <c r="B671" s="4"/>
    </row>
    <row r="672" spans="2:2" ht="15.75" x14ac:dyDescent="0.25">
      <c r="B672" s="4"/>
    </row>
    <row r="673" spans="2:2" ht="15.75" x14ac:dyDescent="0.25">
      <c r="B673" s="4"/>
    </row>
    <row r="674" spans="2:2" ht="15.75" x14ac:dyDescent="0.25">
      <c r="B674" s="4"/>
    </row>
    <row r="675" spans="2:2" ht="15.75" x14ac:dyDescent="0.25">
      <c r="B675" s="4"/>
    </row>
    <row r="676" spans="2:2" ht="15.75" x14ac:dyDescent="0.25">
      <c r="B676" s="4"/>
    </row>
    <row r="677" spans="2:2" ht="15.75" x14ac:dyDescent="0.25">
      <c r="B677" s="4"/>
    </row>
    <row r="678" spans="2:2" ht="15.75" x14ac:dyDescent="0.25">
      <c r="B678" s="4"/>
    </row>
    <row r="679" spans="2:2" ht="15.75" x14ac:dyDescent="0.25">
      <c r="B679" s="4"/>
    </row>
    <row r="680" spans="2:2" ht="15.75" x14ac:dyDescent="0.25">
      <c r="B680" s="4"/>
    </row>
    <row r="681" spans="2:2" ht="15.75" x14ac:dyDescent="0.25">
      <c r="B681" s="4"/>
    </row>
    <row r="682" spans="2:2" ht="15.75" x14ac:dyDescent="0.25">
      <c r="B682" s="4"/>
    </row>
    <row r="683" spans="2:2" ht="15.75" x14ac:dyDescent="0.25">
      <c r="B683" s="4"/>
    </row>
    <row r="684" spans="2:2" ht="15.75" x14ac:dyDescent="0.25">
      <c r="B684" s="4"/>
    </row>
    <row r="685" spans="2:2" ht="15.75" x14ac:dyDescent="0.25">
      <c r="B685" s="4"/>
    </row>
    <row r="686" spans="2:2" ht="15.75" x14ac:dyDescent="0.25">
      <c r="B686" s="4"/>
    </row>
    <row r="687" spans="2:2" ht="15.75" x14ac:dyDescent="0.25">
      <c r="B687" s="4"/>
    </row>
    <row r="688" spans="2:2" ht="15.75" x14ac:dyDescent="0.25">
      <c r="B688" s="4"/>
    </row>
    <row r="689" spans="2:2" ht="15.75" x14ac:dyDescent="0.25">
      <c r="B689" s="4"/>
    </row>
    <row r="690" spans="2:2" ht="15.75" x14ac:dyDescent="0.25">
      <c r="B690" s="4"/>
    </row>
    <row r="691" spans="2:2" ht="15.75" x14ac:dyDescent="0.25">
      <c r="B691" s="4"/>
    </row>
    <row r="692" spans="2:2" ht="15.75" x14ac:dyDescent="0.25">
      <c r="B692" s="4"/>
    </row>
    <row r="693" spans="2:2" ht="15.75" x14ac:dyDescent="0.25">
      <c r="B693" s="4"/>
    </row>
    <row r="694" spans="2:2" ht="15.75" x14ac:dyDescent="0.25">
      <c r="B694" s="4"/>
    </row>
    <row r="695" spans="2:2" ht="15.75" x14ac:dyDescent="0.25">
      <c r="B695" s="4"/>
    </row>
    <row r="696" spans="2:2" ht="15.75" x14ac:dyDescent="0.25">
      <c r="B696" s="4"/>
    </row>
    <row r="697" spans="2:2" ht="15.75" x14ac:dyDescent="0.25">
      <c r="B697" s="4"/>
    </row>
    <row r="698" spans="2:2" ht="15.75" x14ac:dyDescent="0.25">
      <c r="B698" s="4"/>
    </row>
    <row r="699" spans="2:2" ht="15.75" x14ac:dyDescent="0.25">
      <c r="B699" s="4"/>
    </row>
    <row r="700" spans="2:2" ht="15.75" x14ac:dyDescent="0.25">
      <c r="B700" s="4"/>
    </row>
    <row r="701" spans="2:2" ht="15.75" x14ac:dyDescent="0.25">
      <c r="B701" s="4"/>
    </row>
    <row r="702" spans="2:2" ht="15.75" x14ac:dyDescent="0.25">
      <c r="B702" s="4"/>
    </row>
    <row r="703" spans="2:2" ht="15.75" x14ac:dyDescent="0.25">
      <c r="B703" s="4"/>
    </row>
    <row r="704" spans="2:2" ht="15.75" x14ac:dyDescent="0.25">
      <c r="B704" s="4"/>
    </row>
    <row r="705" spans="2:2" ht="15.75" x14ac:dyDescent="0.25">
      <c r="B705" s="4"/>
    </row>
    <row r="706" spans="2:2" ht="15.75" x14ac:dyDescent="0.25">
      <c r="B706" s="4"/>
    </row>
    <row r="707" spans="2:2" ht="15.75" x14ac:dyDescent="0.25">
      <c r="B707" s="4"/>
    </row>
    <row r="708" spans="2:2" ht="15.75" x14ac:dyDescent="0.25">
      <c r="B708" s="4"/>
    </row>
    <row r="709" spans="2:2" ht="15.75" x14ac:dyDescent="0.25">
      <c r="B709" s="4"/>
    </row>
    <row r="710" spans="2:2" ht="15.75" x14ac:dyDescent="0.25">
      <c r="B710" s="4"/>
    </row>
    <row r="711" spans="2:2" ht="15.75" x14ac:dyDescent="0.25">
      <c r="B711" s="4"/>
    </row>
    <row r="712" spans="2:2" ht="15.75" x14ac:dyDescent="0.25">
      <c r="B712" s="4"/>
    </row>
    <row r="713" spans="2:2" ht="15.75" x14ac:dyDescent="0.25">
      <c r="B713" s="4"/>
    </row>
    <row r="714" spans="2:2" ht="15.75" x14ac:dyDescent="0.25">
      <c r="B714" s="4"/>
    </row>
    <row r="715" spans="2:2" ht="15.75" x14ac:dyDescent="0.25">
      <c r="B715" s="4"/>
    </row>
    <row r="716" spans="2:2" ht="15.75" x14ac:dyDescent="0.25">
      <c r="B716" s="4"/>
    </row>
    <row r="717" spans="2:2" ht="15.75" x14ac:dyDescent="0.25">
      <c r="B717" s="4"/>
    </row>
    <row r="718" spans="2:2" ht="15.75" x14ac:dyDescent="0.25">
      <c r="B718" s="4"/>
    </row>
    <row r="719" spans="2:2" ht="15.75" x14ac:dyDescent="0.25">
      <c r="B719" s="4"/>
    </row>
    <row r="720" spans="2:2" ht="15.75" x14ac:dyDescent="0.25">
      <c r="B720" s="4"/>
    </row>
    <row r="721" spans="2:2" ht="15.75" x14ac:dyDescent="0.25">
      <c r="B721" s="4"/>
    </row>
    <row r="722" spans="2:2" ht="15.75" x14ac:dyDescent="0.25">
      <c r="B722" s="4"/>
    </row>
    <row r="723" spans="2:2" ht="15.75" x14ac:dyDescent="0.25">
      <c r="B723" s="4"/>
    </row>
    <row r="724" spans="2:2" ht="15.75" x14ac:dyDescent="0.25">
      <c r="B724" s="4"/>
    </row>
    <row r="725" spans="2:2" ht="15.75" x14ac:dyDescent="0.25">
      <c r="B725" s="4"/>
    </row>
    <row r="726" spans="2:2" ht="15.75" x14ac:dyDescent="0.25">
      <c r="B726" s="4"/>
    </row>
    <row r="727" spans="2:2" ht="15.75" x14ac:dyDescent="0.25">
      <c r="B727" s="4"/>
    </row>
    <row r="728" spans="2:2" ht="15.75" x14ac:dyDescent="0.25">
      <c r="B728" s="4"/>
    </row>
    <row r="729" spans="2:2" ht="15.75" x14ac:dyDescent="0.25">
      <c r="B729" s="4"/>
    </row>
    <row r="730" spans="2:2" ht="15.75" x14ac:dyDescent="0.25">
      <c r="B730" s="4"/>
    </row>
    <row r="731" spans="2:2" ht="15.75" x14ac:dyDescent="0.25">
      <c r="B731" s="4"/>
    </row>
    <row r="732" spans="2:2" ht="15.75" x14ac:dyDescent="0.25">
      <c r="B732" s="4"/>
    </row>
    <row r="733" spans="2:2" ht="15.75" x14ac:dyDescent="0.25">
      <c r="B733" s="4"/>
    </row>
    <row r="734" spans="2:2" ht="15.75" x14ac:dyDescent="0.25">
      <c r="B734" s="4"/>
    </row>
    <row r="735" spans="2:2" ht="15.75" x14ac:dyDescent="0.25">
      <c r="B735" s="4"/>
    </row>
    <row r="736" spans="2:2" ht="15.75" x14ac:dyDescent="0.25">
      <c r="B736" s="4"/>
    </row>
    <row r="737" spans="2:2" ht="15.75" x14ac:dyDescent="0.25">
      <c r="B737" s="4"/>
    </row>
    <row r="738" spans="2:2" ht="15.75" x14ac:dyDescent="0.25">
      <c r="B738" s="4"/>
    </row>
    <row r="739" spans="2:2" ht="15.75" x14ac:dyDescent="0.25">
      <c r="B739" s="4"/>
    </row>
    <row r="740" spans="2:2" ht="15.75" x14ac:dyDescent="0.25">
      <c r="B740" s="4"/>
    </row>
    <row r="741" spans="2:2" ht="15.75" x14ac:dyDescent="0.25">
      <c r="B741" s="4"/>
    </row>
    <row r="742" spans="2:2" ht="15.75" x14ac:dyDescent="0.25">
      <c r="B742" s="4"/>
    </row>
    <row r="743" spans="2:2" ht="15.75" x14ac:dyDescent="0.25">
      <c r="B743" s="4"/>
    </row>
    <row r="744" spans="2:2" ht="15.75" x14ac:dyDescent="0.25">
      <c r="B744" s="4"/>
    </row>
    <row r="745" spans="2:2" ht="15.75" x14ac:dyDescent="0.25">
      <c r="B745" s="4"/>
    </row>
    <row r="746" spans="2:2" ht="15.75" x14ac:dyDescent="0.25">
      <c r="B746" s="4"/>
    </row>
    <row r="747" spans="2:2" ht="15.75" x14ac:dyDescent="0.25">
      <c r="B747" s="4"/>
    </row>
    <row r="748" spans="2:2" ht="15.75" x14ac:dyDescent="0.25">
      <c r="B748" s="4"/>
    </row>
    <row r="749" spans="2:2" ht="15.75" x14ac:dyDescent="0.25">
      <c r="B749" s="4"/>
    </row>
    <row r="750" spans="2:2" ht="15.75" x14ac:dyDescent="0.25">
      <c r="B750" s="4"/>
    </row>
    <row r="751" spans="2:2" ht="15.75" x14ac:dyDescent="0.25">
      <c r="B751" s="4"/>
    </row>
    <row r="752" spans="2:2" ht="15.75" x14ac:dyDescent="0.25">
      <c r="B752" s="4"/>
    </row>
    <row r="753" spans="2:2" ht="15.75" x14ac:dyDescent="0.25">
      <c r="B753" s="4"/>
    </row>
    <row r="754" spans="2:2" ht="15.75" x14ac:dyDescent="0.25">
      <c r="B754" s="4"/>
    </row>
    <row r="755" spans="2:2" ht="15.75" x14ac:dyDescent="0.25">
      <c r="B755" s="4"/>
    </row>
    <row r="756" spans="2:2" ht="15.75" x14ac:dyDescent="0.25">
      <c r="B756" s="4"/>
    </row>
    <row r="757" spans="2:2" ht="15.75" x14ac:dyDescent="0.25">
      <c r="B757" s="4"/>
    </row>
    <row r="758" spans="2:2" ht="15.75" x14ac:dyDescent="0.25">
      <c r="B758" s="4"/>
    </row>
    <row r="759" spans="2:2" ht="15.75" x14ac:dyDescent="0.25">
      <c r="B759" s="4"/>
    </row>
    <row r="760" spans="2:2" ht="15.75" x14ac:dyDescent="0.25">
      <c r="B760" s="4"/>
    </row>
    <row r="761" spans="2:2" ht="15.75" x14ac:dyDescent="0.25">
      <c r="B761" s="4"/>
    </row>
    <row r="762" spans="2:2" ht="15.75" x14ac:dyDescent="0.25">
      <c r="B762" s="4"/>
    </row>
    <row r="763" spans="2:2" ht="15.75" x14ac:dyDescent="0.25">
      <c r="B763" s="4"/>
    </row>
    <row r="764" spans="2:2" ht="15.75" x14ac:dyDescent="0.25">
      <c r="B764" s="4"/>
    </row>
    <row r="765" spans="2:2" ht="15.75" x14ac:dyDescent="0.25">
      <c r="B765" s="4"/>
    </row>
    <row r="766" spans="2:2" ht="15.75" x14ac:dyDescent="0.25">
      <c r="B766" s="4"/>
    </row>
    <row r="767" spans="2:2" ht="15.75" x14ac:dyDescent="0.25">
      <c r="B767" s="4"/>
    </row>
    <row r="768" spans="2:2" ht="15.75" x14ac:dyDescent="0.25">
      <c r="B768" s="4"/>
    </row>
    <row r="769" spans="2:2" ht="15.75" x14ac:dyDescent="0.25">
      <c r="B769" s="4"/>
    </row>
    <row r="770" spans="2:2" ht="15.75" x14ac:dyDescent="0.25">
      <c r="B770" s="4"/>
    </row>
    <row r="771" spans="2:2" ht="15.75" x14ac:dyDescent="0.25">
      <c r="B771" s="4"/>
    </row>
    <row r="772" spans="2:2" ht="15.75" x14ac:dyDescent="0.25">
      <c r="B772" s="4"/>
    </row>
    <row r="773" spans="2:2" ht="15.75" x14ac:dyDescent="0.25">
      <c r="B773" s="4"/>
    </row>
    <row r="774" spans="2:2" ht="15.75" x14ac:dyDescent="0.25">
      <c r="B774" s="4"/>
    </row>
    <row r="775" spans="2:2" ht="15.75" x14ac:dyDescent="0.25">
      <c r="B775" s="4"/>
    </row>
    <row r="776" spans="2:2" ht="15.75" x14ac:dyDescent="0.25">
      <c r="B776" s="4"/>
    </row>
    <row r="777" spans="2:2" ht="15.75" x14ac:dyDescent="0.25">
      <c r="B777" s="4"/>
    </row>
    <row r="778" spans="2:2" ht="15.75" x14ac:dyDescent="0.25">
      <c r="B778" s="4"/>
    </row>
    <row r="779" spans="2:2" ht="15.75" x14ac:dyDescent="0.25">
      <c r="B779" s="4"/>
    </row>
    <row r="780" spans="2:2" ht="15.75" x14ac:dyDescent="0.25">
      <c r="B780" s="4"/>
    </row>
    <row r="781" spans="2:2" ht="15.75" x14ac:dyDescent="0.25">
      <c r="B781" s="4"/>
    </row>
    <row r="782" spans="2:2" ht="15.75" x14ac:dyDescent="0.25">
      <c r="B782" s="4"/>
    </row>
    <row r="783" spans="2:2" ht="15.75" x14ac:dyDescent="0.25">
      <c r="B783" s="4"/>
    </row>
    <row r="784" spans="2:2" ht="15.75" x14ac:dyDescent="0.25">
      <c r="B784" s="4"/>
    </row>
    <row r="785" spans="2:2" ht="15.75" x14ac:dyDescent="0.25">
      <c r="B785" s="4"/>
    </row>
    <row r="786" spans="2:2" ht="15.75" x14ac:dyDescent="0.25">
      <c r="B786" s="4"/>
    </row>
    <row r="787" spans="2:2" ht="15.75" x14ac:dyDescent="0.25">
      <c r="B787" s="4"/>
    </row>
    <row r="788" spans="2:2" ht="15.75" x14ac:dyDescent="0.25">
      <c r="B788" s="4"/>
    </row>
    <row r="789" spans="2:2" ht="15.75" x14ac:dyDescent="0.25">
      <c r="B789" s="4"/>
    </row>
    <row r="790" spans="2:2" ht="15.75" x14ac:dyDescent="0.25">
      <c r="B790" s="4"/>
    </row>
    <row r="791" spans="2:2" ht="15.75" x14ac:dyDescent="0.25">
      <c r="B791" s="4"/>
    </row>
    <row r="792" spans="2:2" ht="15.75" x14ac:dyDescent="0.25">
      <c r="B792" s="4"/>
    </row>
    <row r="793" spans="2:2" ht="15.75" x14ac:dyDescent="0.25">
      <c r="B793" s="4"/>
    </row>
    <row r="794" spans="2:2" ht="15.75" x14ac:dyDescent="0.25">
      <c r="B794" s="4"/>
    </row>
    <row r="795" spans="2:2" ht="15.75" x14ac:dyDescent="0.25">
      <c r="B795" s="4"/>
    </row>
    <row r="796" spans="2:2" ht="15.75" x14ac:dyDescent="0.25">
      <c r="B796" s="4"/>
    </row>
    <row r="797" spans="2:2" ht="15.75" x14ac:dyDescent="0.25">
      <c r="B797" s="4"/>
    </row>
    <row r="798" spans="2:2" ht="15.75" x14ac:dyDescent="0.25">
      <c r="B798" s="4"/>
    </row>
    <row r="799" spans="2:2" ht="15.75" x14ac:dyDescent="0.25">
      <c r="B799" s="4"/>
    </row>
    <row r="800" spans="2:2" ht="15.75" x14ac:dyDescent="0.25">
      <c r="B800" s="4"/>
    </row>
    <row r="801" spans="2:2" ht="15.75" x14ac:dyDescent="0.25">
      <c r="B801" s="4"/>
    </row>
    <row r="802" spans="2:2" ht="15.75" x14ac:dyDescent="0.25">
      <c r="B802" s="4"/>
    </row>
    <row r="803" spans="2:2" ht="15.75" x14ac:dyDescent="0.25">
      <c r="B803" s="4"/>
    </row>
    <row r="804" spans="2:2" ht="15.75" x14ac:dyDescent="0.25">
      <c r="B804" s="4"/>
    </row>
    <row r="805" spans="2:2" ht="15.75" x14ac:dyDescent="0.25">
      <c r="B805" s="4"/>
    </row>
    <row r="806" spans="2:2" ht="15.75" x14ac:dyDescent="0.25">
      <c r="B806" s="4"/>
    </row>
    <row r="807" spans="2:2" ht="15.75" x14ac:dyDescent="0.25">
      <c r="B807" s="4"/>
    </row>
    <row r="808" spans="2:2" ht="15.75" x14ac:dyDescent="0.25">
      <c r="B808" s="4"/>
    </row>
    <row r="809" spans="2:2" ht="15.75" x14ac:dyDescent="0.25">
      <c r="B809" s="4"/>
    </row>
    <row r="810" spans="2:2" ht="15.75" x14ac:dyDescent="0.25">
      <c r="B810" s="4"/>
    </row>
    <row r="811" spans="2:2" ht="15.75" x14ac:dyDescent="0.25">
      <c r="B811" s="4"/>
    </row>
    <row r="812" spans="2:2" ht="15.75" x14ac:dyDescent="0.25">
      <c r="B812" s="4"/>
    </row>
    <row r="813" spans="2:2" ht="15.75" x14ac:dyDescent="0.25">
      <c r="B813" s="4"/>
    </row>
    <row r="814" spans="2:2" ht="15.75" x14ac:dyDescent="0.25">
      <c r="B814" s="4"/>
    </row>
    <row r="815" spans="2:2" ht="15.75" x14ac:dyDescent="0.25">
      <c r="B815" s="4"/>
    </row>
    <row r="816" spans="2:2" ht="15.75" x14ac:dyDescent="0.25">
      <c r="B816" s="4"/>
    </row>
    <row r="817" spans="2:2" ht="15.75" x14ac:dyDescent="0.25">
      <c r="B817" s="4"/>
    </row>
    <row r="818" spans="2:2" ht="15.75" x14ac:dyDescent="0.25">
      <c r="B818" s="4"/>
    </row>
    <row r="819" spans="2:2" ht="15.75" x14ac:dyDescent="0.25">
      <c r="B819" s="4"/>
    </row>
    <row r="820" spans="2:2" ht="15.75" x14ac:dyDescent="0.25">
      <c r="B820" s="4"/>
    </row>
    <row r="821" spans="2:2" ht="15.75" x14ac:dyDescent="0.25">
      <c r="B821" s="4"/>
    </row>
    <row r="822" spans="2:2" ht="15.75" x14ac:dyDescent="0.25">
      <c r="B822" s="4"/>
    </row>
    <row r="823" spans="2:2" ht="15.75" x14ac:dyDescent="0.25">
      <c r="B823" s="4"/>
    </row>
    <row r="824" spans="2:2" ht="15.75" x14ac:dyDescent="0.25">
      <c r="B824" s="4"/>
    </row>
    <row r="825" spans="2:2" ht="15.75" x14ac:dyDescent="0.25">
      <c r="B825" s="4"/>
    </row>
    <row r="826" spans="2:2" ht="15.75" x14ac:dyDescent="0.25">
      <c r="B826" s="4"/>
    </row>
    <row r="827" spans="2:2" ht="15.75" x14ac:dyDescent="0.25">
      <c r="B827" s="4"/>
    </row>
    <row r="828" spans="2:2" ht="15.75" x14ac:dyDescent="0.25">
      <c r="B828" s="4"/>
    </row>
    <row r="829" spans="2:2" ht="15.75" x14ac:dyDescent="0.25">
      <c r="B829" s="4"/>
    </row>
    <row r="830" spans="2:2" ht="15.75" x14ac:dyDescent="0.25">
      <c r="B830" s="4"/>
    </row>
    <row r="831" spans="2:2" ht="15.75" x14ac:dyDescent="0.25">
      <c r="B831" s="4"/>
    </row>
    <row r="832" spans="2:2" ht="15.75" x14ac:dyDescent="0.25">
      <c r="B832" s="4"/>
    </row>
    <row r="833" spans="2:2" ht="15.75" x14ac:dyDescent="0.25">
      <c r="B833" s="4"/>
    </row>
    <row r="834" spans="2:2" ht="15.75" x14ac:dyDescent="0.25">
      <c r="B834" s="4"/>
    </row>
    <row r="835" spans="2:2" ht="15.75" x14ac:dyDescent="0.25">
      <c r="B835" s="4"/>
    </row>
    <row r="836" spans="2:2" ht="15.75" x14ac:dyDescent="0.25">
      <c r="B836" s="4"/>
    </row>
    <row r="837" spans="2:2" ht="15.75" x14ac:dyDescent="0.25">
      <c r="B837" s="4"/>
    </row>
    <row r="838" spans="2:2" ht="15.75" x14ac:dyDescent="0.25">
      <c r="B838" s="4"/>
    </row>
    <row r="839" spans="2:2" ht="15.75" x14ac:dyDescent="0.25">
      <c r="B839" s="4"/>
    </row>
    <row r="840" spans="2:2" ht="15.75" x14ac:dyDescent="0.25">
      <c r="B840" s="4"/>
    </row>
    <row r="841" spans="2:2" ht="15.75" x14ac:dyDescent="0.25">
      <c r="B841" s="4"/>
    </row>
    <row r="842" spans="2:2" ht="15.75" x14ac:dyDescent="0.25">
      <c r="B842" s="4"/>
    </row>
    <row r="843" spans="2:2" ht="15.75" x14ac:dyDescent="0.25">
      <c r="B843" s="4"/>
    </row>
    <row r="844" spans="2:2" ht="15.75" x14ac:dyDescent="0.25">
      <c r="B844" s="4"/>
    </row>
    <row r="845" spans="2:2" ht="15.75" x14ac:dyDescent="0.25">
      <c r="B845" s="4"/>
    </row>
    <row r="846" spans="2:2" ht="15.75" x14ac:dyDescent="0.25">
      <c r="B846" s="4"/>
    </row>
    <row r="847" spans="2:2" ht="15.75" x14ac:dyDescent="0.25">
      <c r="B847" s="4"/>
    </row>
    <row r="848" spans="2:2" ht="15.75" x14ac:dyDescent="0.25">
      <c r="B848" s="4"/>
    </row>
    <row r="849" spans="2:2" ht="15.75" x14ac:dyDescent="0.25">
      <c r="B849" s="4"/>
    </row>
    <row r="850" spans="2:2" ht="15.75" x14ac:dyDescent="0.25">
      <c r="B850" s="4"/>
    </row>
    <row r="851" spans="2:2" ht="15.75" x14ac:dyDescent="0.25">
      <c r="B851" s="4"/>
    </row>
    <row r="852" spans="2:2" ht="15.75" x14ac:dyDescent="0.25">
      <c r="B852" s="4"/>
    </row>
    <row r="853" spans="2:2" ht="15.75" x14ac:dyDescent="0.25">
      <c r="B853" s="4"/>
    </row>
    <row r="854" spans="2:2" ht="15.75" x14ac:dyDescent="0.25">
      <c r="B854" s="4"/>
    </row>
    <row r="855" spans="2:2" ht="15.75" x14ac:dyDescent="0.25">
      <c r="B855" s="4"/>
    </row>
    <row r="856" spans="2:2" ht="15.75" x14ac:dyDescent="0.25">
      <c r="B856" s="4"/>
    </row>
    <row r="857" spans="2:2" ht="15.75" x14ac:dyDescent="0.25">
      <c r="B857" s="4"/>
    </row>
    <row r="858" spans="2:2" ht="15.75" x14ac:dyDescent="0.25">
      <c r="B858" s="4"/>
    </row>
    <row r="859" spans="2:2" ht="15.75" x14ac:dyDescent="0.25">
      <c r="B859" s="4"/>
    </row>
    <row r="860" spans="2:2" ht="15.75" x14ac:dyDescent="0.25">
      <c r="B860" s="4"/>
    </row>
    <row r="861" spans="2:2" ht="15.75" x14ac:dyDescent="0.25">
      <c r="B861" s="4"/>
    </row>
    <row r="862" spans="2:2" ht="15.75" x14ac:dyDescent="0.25">
      <c r="B862" s="4"/>
    </row>
    <row r="863" spans="2:2" ht="15.75" x14ac:dyDescent="0.25">
      <c r="B863" s="4"/>
    </row>
    <row r="864" spans="2:2" ht="15.75" x14ac:dyDescent="0.25">
      <c r="B864" s="4"/>
    </row>
    <row r="865" spans="2:2" ht="15.75" x14ac:dyDescent="0.25">
      <c r="B865" s="4"/>
    </row>
    <row r="866" spans="2:2" ht="15.75" x14ac:dyDescent="0.25">
      <c r="B866" s="4"/>
    </row>
    <row r="867" spans="2:2" ht="15.75" x14ac:dyDescent="0.25">
      <c r="B867" s="4"/>
    </row>
    <row r="868" spans="2:2" ht="15.75" x14ac:dyDescent="0.25">
      <c r="B868" s="4"/>
    </row>
    <row r="869" spans="2:2" ht="15.75" x14ac:dyDescent="0.25">
      <c r="B869" s="4"/>
    </row>
    <row r="870" spans="2:2" ht="15.75" x14ac:dyDescent="0.25">
      <c r="B870" s="4"/>
    </row>
    <row r="871" spans="2:2" ht="15.75" x14ac:dyDescent="0.25">
      <c r="B871" s="4"/>
    </row>
    <row r="872" spans="2:2" ht="15.75" x14ac:dyDescent="0.25">
      <c r="B872" s="4"/>
    </row>
    <row r="873" spans="2:2" ht="15.75" x14ac:dyDescent="0.25">
      <c r="B873" s="4"/>
    </row>
    <row r="874" spans="2:2" ht="15.75" x14ac:dyDescent="0.25">
      <c r="B874" s="4"/>
    </row>
    <row r="875" spans="2:2" ht="15.75" x14ac:dyDescent="0.25">
      <c r="B875" s="4"/>
    </row>
    <row r="876" spans="2:2" ht="15.75" x14ac:dyDescent="0.25">
      <c r="B876" s="4"/>
    </row>
    <row r="877" spans="2:2" ht="15.75" x14ac:dyDescent="0.25">
      <c r="B877" s="4"/>
    </row>
    <row r="878" spans="2:2" ht="15.75" x14ac:dyDescent="0.25">
      <c r="B878" s="4"/>
    </row>
    <row r="879" spans="2:2" ht="15.75" x14ac:dyDescent="0.25">
      <c r="B879" s="4"/>
    </row>
    <row r="880" spans="2:2" ht="15.75" x14ac:dyDescent="0.25">
      <c r="B880" s="4"/>
    </row>
    <row r="881" spans="2:2" ht="15.75" x14ac:dyDescent="0.25">
      <c r="B881" s="4"/>
    </row>
    <row r="882" spans="2:2" ht="15.75" x14ac:dyDescent="0.25">
      <c r="B882" s="4"/>
    </row>
    <row r="883" spans="2:2" ht="15.75" x14ac:dyDescent="0.25">
      <c r="B883" s="4"/>
    </row>
    <row r="884" spans="2:2" ht="15.75" x14ac:dyDescent="0.25">
      <c r="B884" s="4"/>
    </row>
    <row r="885" spans="2:2" ht="15.75" x14ac:dyDescent="0.25">
      <c r="B885" s="4"/>
    </row>
    <row r="886" spans="2:2" ht="15.75" x14ac:dyDescent="0.25">
      <c r="B886" s="4"/>
    </row>
    <row r="887" spans="2:2" ht="15.75" x14ac:dyDescent="0.25">
      <c r="B887" s="4"/>
    </row>
    <row r="888" spans="2:2" ht="15.75" x14ac:dyDescent="0.25">
      <c r="B888" s="4"/>
    </row>
    <row r="889" spans="2:2" ht="15.75" x14ac:dyDescent="0.25">
      <c r="B889" s="4"/>
    </row>
    <row r="890" spans="2:2" ht="15.75" x14ac:dyDescent="0.25">
      <c r="B890" s="4"/>
    </row>
    <row r="891" spans="2:2" ht="15.75" x14ac:dyDescent="0.25">
      <c r="B891" s="4"/>
    </row>
    <row r="892" spans="2:2" ht="15.75" x14ac:dyDescent="0.25">
      <c r="B892" s="4"/>
    </row>
    <row r="893" spans="2:2" ht="15.75" x14ac:dyDescent="0.25">
      <c r="B893" s="4"/>
    </row>
    <row r="894" spans="2:2" ht="15.75" x14ac:dyDescent="0.25">
      <c r="B894" s="4"/>
    </row>
    <row r="895" spans="2:2" ht="15.75" x14ac:dyDescent="0.25">
      <c r="B895" s="4"/>
    </row>
    <row r="896" spans="2:2" ht="15.75" x14ac:dyDescent="0.25">
      <c r="B896" s="4"/>
    </row>
    <row r="897" spans="2:2" ht="15.75" x14ac:dyDescent="0.25">
      <c r="B897" s="4"/>
    </row>
    <row r="898" spans="2:2" ht="15.75" x14ac:dyDescent="0.25">
      <c r="B898" s="4"/>
    </row>
    <row r="899" spans="2:2" ht="15.75" x14ac:dyDescent="0.25">
      <c r="B899" s="4"/>
    </row>
    <row r="900" spans="2:2" ht="15.75" x14ac:dyDescent="0.25">
      <c r="B900" s="4"/>
    </row>
    <row r="901" spans="2:2" ht="15.75" x14ac:dyDescent="0.25">
      <c r="B901" s="4"/>
    </row>
    <row r="902" spans="2:2" ht="15.75" x14ac:dyDescent="0.25">
      <c r="B902" s="4"/>
    </row>
    <row r="903" spans="2:2" ht="15.75" x14ac:dyDescent="0.25">
      <c r="B903" s="4"/>
    </row>
    <row r="904" spans="2:2" ht="15.75" x14ac:dyDescent="0.25">
      <c r="B904" s="4"/>
    </row>
    <row r="905" spans="2:2" ht="15.75" x14ac:dyDescent="0.25">
      <c r="B905" s="4"/>
    </row>
    <row r="906" spans="2:2" ht="15.75" x14ac:dyDescent="0.25">
      <c r="B906" s="4"/>
    </row>
    <row r="907" spans="2:2" ht="15.75" x14ac:dyDescent="0.25">
      <c r="B907" s="4"/>
    </row>
    <row r="908" spans="2:2" ht="15.75" x14ac:dyDescent="0.25">
      <c r="B908" s="4"/>
    </row>
    <row r="909" spans="2:2" ht="15.75" x14ac:dyDescent="0.25">
      <c r="B909" s="4"/>
    </row>
    <row r="910" spans="2:2" ht="15.75" x14ac:dyDescent="0.25">
      <c r="B910" s="4"/>
    </row>
    <row r="911" spans="2:2" ht="15.75" x14ac:dyDescent="0.25">
      <c r="B911" s="4"/>
    </row>
    <row r="912" spans="2:2" ht="15.75" x14ac:dyDescent="0.25">
      <c r="B912" s="4"/>
    </row>
    <row r="913" spans="2:2" ht="15.75" x14ac:dyDescent="0.25">
      <c r="B913" s="4"/>
    </row>
    <row r="914" spans="2:2" ht="15.75" x14ac:dyDescent="0.25">
      <c r="B914" s="4"/>
    </row>
    <row r="915" spans="2:2" ht="15.75" x14ac:dyDescent="0.25">
      <c r="B915" s="4"/>
    </row>
    <row r="916" spans="2:2" ht="15.75" x14ac:dyDescent="0.25">
      <c r="B916" s="4"/>
    </row>
    <row r="917" spans="2:2" ht="15.75" x14ac:dyDescent="0.25">
      <c r="B917" s="4"/>
    </row>
    <row r="918" spans="2:2" ht="15.75" x14ac:dyDescent="0.25">
      <c r="B918" s="4"/>
    </row>
    <row r="919" spans="2:2" ht="15.75" x14ac:dyDescent="0.25">
      <c r="B919" s="4"/>
    </row>
    <row r="920" spans="2:2" ht="15.75" x14ac:dyDescent="0.25">
      <c r="B920" s="4"/>
    </row>
    <row r="921" spans="2:2" ht="15.75" x14ac:dyDescent="0.25">
      <c r="B921" s="4"/>
    </row>
    <row r="922" spans="2:2" ht="15.75" x14ac:dyDescent="0.25">
      <c r="B922" s="4"/>
    </row>
    <row r="923" spans="2:2" ht="15.75" x14ac:dyDescent="0.25">
      <c r="B923" s="4"/>
    </row>
    <row r="924" spans="2:2" ht="15.75" x14ac:dyDescent="0.25">
      <c r="B924" s="4"/>
    </row>
    <row r="925" spans="2:2" ht="15.75" x14ac:dyDescent="0.25">
      <c r="B925" s="4"/>
    </row>
    <row r="926" spans="2:2" ht="15.75" x14ac:dyDescent="0.25">
      <c r="B926" s="4"/>
    </row>
    <row r="927" spans="2:2" ht="15.75" x14ac:dyDescent="0.25">
      <c r="B927" s="4"/>
    </row>
    <row r="928" spans="2:2" ht="15.75" x14ac:dyDescent="0.25">
      <c r="B928" s="4"/>
    </row>
    <row r="929" spans="2:2" ht="15.75" x14ac:dyDescent="0.25">
      <c r="B929" s="4"/>
    </row>
    <row r="930" spans="2:2" ht="15.75" x14ac:dyDescent="0.25">
      <c r="B930" s="4"/>
    </row>
    <row r="931" spans="2:2" ht="15.75" x14ac:dyDescent="0.25">
      <c r="B931" s="4"/>
    </row>
    <row r="932" spans="2:2" ht="15.75" x14ac:dyDescent="0.25">
      <c r="B932" s="4"/>
    </row>
    <row r="933" spans="2:2" ht="15.75" x14ac:dyDescent="0.25">
      <c r="B933" s="4"/>
    </row>
    <row r="934" spans="2:2" ht="15.75" x14ac:dyDescent="0.25">
      <c r="B934" s="4"/>
    </row>
    <row r="935" spans="2:2" ht="15.75" x14ac:dyDescent="0.25">
      <c r="B935" s="4"/>
    </row>
    <row r="936" spans="2:2" ht="15.75" x14ac:dyDescent="0.25">
      <c r="B936" s="4"/>
    </row>
    <row r="937" spans="2:2" ht="15.75" x14ac:dyDescent="0.25">
      <c r="B937" s="4"/>
    </row>
    <row r="938" spans="2:2" ht="15.75" x14ac:dyDescent="0.25">
      <c r="B938" s="4"/>
    </row>
    <row r="939" spans="2:2" ht="15.75" x14ac:dyDescent="0.25">
      <c r="B939" s="4"/>
    </row>
    <row r="940" spans="2:2" ht="15.75" x14ac:dyDescent="0.25">
      <c r="B940" s="4"/>
    </row>
    <row r="941" spans="2:2" ht="15.75" x14ac:dyDescent="0.25">
      <c r="B941" s="4"/>
    </row>
    <row r="942" spans="2:2" ht="15.75" x14ac:dyDescent="0.25">
      <c r="B942" s="4"/>
    </row>
    <row r="943" spans="2:2" ht="15.75" x14ac:dyDescent="0.25">
      <c r="B943" s="4"/>
    </row>
    <row r="944" spans="2:2" ht="15.75" x14ac:dyDescent="0.25">
      <c r="B944" s="4"/>
    </row>
    <row r="945" spans="2:2" ht="15.75" x14ac:dyDescent="0.25">
      <c r="B945" s="4"/>
    </row>
    <row r="946" spans="2:2" ht="15.75" x14ac:dyDescent="0.25">
      <c r="B946" s="4"/>
    </row>
    <row r="947" spans="2:2" ht="15.75" x14ac:dyDescent="0.25">
      <c r="B947" s="4"/>
    </row>
    <row r="948" spans="2:2" ht="15.75" x14ac:dyDescent="0.25">
      <c r="B948" s="4"/>
    </row>
    <row r="949" spans="2:2" ht="15.75" x14ac:dyDescent="0.25">
      <c r="B949" s="4"/>
    </row>
    <row r="950" spans="2:2" ht="15.75" x14ac:dyDescent="0.25">
      <c r="B950" s="4"/>
    </row>
    <row r="951" spans="2:2" ht="15.75" x14ac:dyDescent="0.25">
      <c r="B951" s="4"/>
    </row>
    <row r="952" spans="2:2" ht="15.75" x14ac:dyDescent="0.25">
      <c r="B952" s="4"/>
    </row>
    <row r="953" spans="2:2" ht="15.75" x14ac:dyDescent="0.25">
      <c r="B953" s="4"/>
    </row>
    <row r="954" spans="2:2" ht="15.75" x14ac:dyDescent="0.25">
      <c r="B954" s="4"/>
    </row>
    <row r="955" spans="2:2" ht="15.75" x14ac:dyDescent="0.25">
      <c r="B955" s="4"/>
    </row>
    <row r="956" spans="2:2" ht="15.75" x14ac:dyDescent="0.25">
      <c r="B956" s="4"/>
    </row>
    <row r="957" spans="2:2" ht="15.75" x14ac:dyDescent="0.25">
      <c r="B957" s="4"/>
    </row>
    <row r="958" spans="2:2" ht="15.75" x14ac:dyDescent="0.25">
      <c r="B958" s="4"/>
    </row>
    <row r="959" spans="2:2" ht="15.75" x14ac:dyDescent="0.25">
      <c r="B959" s="4"/>
    </row>
    <row r="960" spans="2:2" ht="15.75" x14ac:dyDescent="0.25">
      <c r="B960" s="4"/>
    </row>
    <row r="961" spans="2:2" ht="15.75" x14ac:dyDescent="0.25">
      <c r="B961" s="4"/>
    </row>
    <row r="962" spans="2:2" ht="15.75" x14ac:dyDescent="0.25">
      <c r="B962" s="4"/>
    </row>
    <row r="963" spans="2:2" ht="15.75" x14ac:dyDescent="0.25">
      <c r="B963" s="4"/>
    </row>
    <row r="964" spans="2:2" ht="15.75" x14ac:dyDescent="0.25">
      <c r="B964" s="4"/>
    </row>
    <row r="965" spans="2:2" ht="15.75" x14ac:dyDescent="0.25">
      <c r="B965" s="4"/>
    </row>
    <row r="966" spans="2:2" ht="15.75" x14ac:dyDescent="0.25">
      <c r="B966" s="4"/>
    </row>
    <row r="967" spans="2:2" ht="15.75" x14ac:dyDescent="0.25">
      <c r="B967" s="4"/>
    </row>
    <row r="968" spans="2:2" ht="15.75" x14ac:dyDescent="0.25">
      <c r="B968" s="4"/>
    </row>
    <row r="969" spans="2:2" ht="15.75" x14ac:dyDescent="0.25">
      <c r="B969" s="4"/>
    </row>
    <row r="970" spans="2:2" ht="15.75" x14ac:dyDescent="0.25">
      <c r="B970" s="4"/>
    </row>
    <row r="971" spans="2:2" ht="15.75" x14ac:dyDescent="0.25">
      <c r="B971" s="4"/>
    </row>
    <row r="972" spans="2:2" ht="15.75" x14ac:dyDescent="0.25">
      <c r="B972" s="4"/>
    </row>
    <row r="973" spans="2:2" ht="15.75" x14ac:dyDescent="0.25">
      <c r="B973" s="4"/>
    </row>
    <row r="974" spans="2:2" ht="15.75" x14ac:dyDescent="0.25">
      <c r="B974" s="4"/>
    </row>
    <row r="975" spans="2:2" ht="15.75" x14ac:dyDescent="0.25">
      <c r="B975" s="4"/>
    </row>
    <row r="976" spans="2:2" ht="15.75" x14ac:dyDescent="0.25">
      <c r="B976" s="4"/>
    </row>
    <row r="977" spans="2:2" ht="15.75" x14ac:dyDescent="0.25">
      <c r="B977" s="4"/>
    </row>
    <row r="978" spans="2:2" ht="15.75" x14ac:dyDescent="0.25">
      <c r="B978" s="4"/>
    </row>
    <row r="979" spans="2:2" ht="15.75" x14ac:dyDescent="0.25">
      <c r="B979" s="4"/>
    </row>
    <row r="980" spans="2:2" ht="15.75" x14ac:dyDescent="0.25">
      <c r="B980" s="4"/>
    </row>
    <row r="981" spans="2:2" ht="15.75" x14ac:dyDescent="0.25">
      <c r="B981" s="4"/>
    </row>
    <row r="982" spans="2:2" ht="15.75" x14ac:dyDescent="0.25">
      <c r="B982" s="4"/>
    </row>
    <row r="983" spans="2:2" ht="15.75" x14ac:dyDescent="0.25">
      <c r="B983" s="4"/>
    </row>
    <row r="984" spans="2:2" ht="15.75" x14ac:dyDescent="0.25">
      <c r="B984" s="4"/>
    </row>
    <row r="985" spans="2:2" ht="15.75" x14ac:dyDescent="0.25">
      <c r="B985" s="4"/>
    </row>
    <row r="986" spans="2:2" ht="15.75" x14ac:dyDescent="0.25">
      <c r="B986" s="4"/>
    </row>
    <row r="987" spans="2:2" ht="15.75" x14ac:dyDescent="0.25">
      <c r="B987" s="4"/>
    </row>
    <row r="988" spans="2:2" ht="15.75" x14ac:dyDescent="0.25">
      <c r="B988" s="4"/>
    </row>
    <row r="989" spans="2:2" ht="15.75" x14ac:dyDescent="0.25">
      <c r="B989" s="4"/>
    </row>
    <row r="990" spans="2:2" ht="15.75" x14ac:dyDescent="0.25">
      <c r="B990" s="4"/>
    </row>
    <row r="991" spans="2:2" ht="15.75" x14ac:dyDescent="0.25">
      <c r="B991" s="4"/>
    </row>
    <row r="992" spans="2:2" ht="15.75" x14ac:dyDescent="0.25">
      <c r="B992" s="4"/>
    </row>
    <row r="993" spans="2:2" ht="15.75" x14ac:dyDescent="0.25">
      <c r="B993" s="4"/>
    </row>
    <row r="994" spans="2:2" ht="15.75" x14ac:dyDescent="0.25">
      <c r="B994" s="4"/>
    </row>
    <row r="995" spans="2:2" ht="15.75" x14ac:dyDescent="0.25">
      <c r="B995" s="4"/>
    </row>
    <row r="996" spans="2:2" ht="15.75" x14ac:dyDescent="0.25">
      <c r="B996" s="4"/>
    </row>
    <row r="997" spans="2:2" ht="15.75" x14ac:dyDescent="0.25">
      <c r="B997" s="4"/>
    </row>
    <row r="998" spans="2:2" ht="15.75" x14ac:dyDescent="0.25">
      <c r="B998" s="4"/>
    </row>
    <row r="999" spans="2:2" ht="15.75" x14ac:dyDescent="0.25">
      <c r="B999" s="4"/>
    </row>
    <row r="1000" spans="2:2" ht="15.75" x14ac:dyDescent="0.25">
      <c r="B1000" s="4"/>
    </row>
    <row r="1001" spans="2:2" ht="15.75" x14ac:dyDescent="0.25">
      <c r="B1001" s="4"/>
    </row>
  </sheetData>
  <mergeCells count="2">
    <mergeCell ref="A2:C2"/>
    <mergeCell ref="A4:A14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1"/>
  <sheetViews>
    <sheetView workbookViewId="0">
      <selection activeCell="C3" sqref="C3"/>
    </sheetView>
  </sheetViews>
  <sheetFormatPr defaultColWidth="11.25" defaultRowHeight="15" customHeight="1" x14ac:dyDescent="0.25"/>
  <cols>
    <col min="2" max="2" width="22.625" customWidth="1"/>
    <col min="3" max="3" width="57.625" customWidth="1"/>
    <col min="4" max="4" width="59.625" customWidth="1"/>
  </cols>
  <sheetData>
    <row r="1" spans="1:4" ht="47.45" customHeight="1" x14ac:dyDescent="0.25"/>
    <row r="2" spans="1:4" ht="15.75" x14ac:dyDescent="0.25">
      <c r="A2" s="33" t="s">
        <v>0</v>
      </c>
      <c r="B2" s="34"/>
      <c r="C2" s="34"/>
      <c r="D2" s="1"/>
    </row>
    <row r="3" spans="1:4" ht="31.5" x14ac:dyDescent="0.25">
      <c r="A3" s="16" t="s">
        <v>1</v>
      </c>
      <c r="B3" s="17" t="s">
        <v>2</v>
      </c>
      <c r="C3" s="60" t="s">
        <v>4875</v>
      </c>
      <c r="D3" s="21" t="s">
        <v>4547</v>
      </c>
    </row>
    <row r="4" spans="1:4" ht="31.5" x14ac:dyDescent="0.25">
      <c r="A4" s="35" t="s">
        <v>2502</v>
      </c>
      <c r="B4" s="17">
        <v>602201000101</v>
      </c>
      <c r="C4" s="19" t="s">
        <v>2503</v>
      </c>
      <c r="D4" s="19" t="s">
        <v>2504</v>
      </c>
    </row>
    <row r="5" spans="1:4" ht="31.5" x14ac:dyDescent="0.25">
      <c r="A5" s="36"/>
      <c r="B5" s="17">
        <v>602201000102</v>
      </c>
      <c r="C5" s="19" t="s">
        <v>2505</v>
      </c>
      <c r="D5" s="19" t="s">
        <v>2506</v>
      </c>
    </row>
    <row r="6" spans="1:4" ht="31.5" x14ac:dyDescent="0.25">
      <c r="A6" s="36"/>
      <c r="B6" s="17">
        <v>602201000103</v>
      </c>
      <c r="C6" s="19" t="s">
        <v>2507</v>
      </c>
      <c r="D6" s="19" t="s">
        <v>2508</v>
      </c>
    </row>
    <row r="7" spans="1:4" ht="31.5" x14ac:dyDescent="0.25">
      <c r="A7" s="36"/>
      <c r="B7" s="17">
        <v>602201000104</v>
      </c>
      <c r="C7" s="19" t="s">
        <v>2509</v>
      </c>
      <c r="D7" s="19" t="s">
        <v>2510</v>
      </c>
    </row>
    <row r="8" spans="1:4" ht="31.5" x14ac:dyDescent="0.25">
      <c r="A8" s="36"/>
      <c r="B8" s="17">
        <v>602201000105</v>
      </c>
      <c r="C8" s="19" t="s">
        <v>2511</v>
      </c>
      <c r="D8" s="19" t="s">
        <v>2512</v>
      </c>
    </row>
    <row r="9" spans="1:4" ht="31.5" x14ac:dyDescent="0.25">
      <c r="A9" s="36"/>
      <c r="B9" s="17">
        <v>602201000106</v>
      </c>
      <c r="C9" s="19" t="s">
        <v>2513</v>
      </c>
      <c r="D9" s="19" t="s">
        <v>2514</v>
      </c>
    </row>
    <row r="10" spans="1:4" ht="31.5" x14ac:dyDescent="0.25">
      <c r="A10" s="36"/>
      <c r="B10" s="17">
        <v>602201000107</v>
      </c>
      <c r="C10" s="19" t="s">
        <v>2515</v>
      </c>
      <c r="D10" s="19" t="s">
        <v>2516</v>
      </c>
    </row>
    <row r="11" spans="1:4" ht="31.5" x14ac:dyDescent="0.25">
      <c r="A11" s="36"/>
      <c r="B11" s="17">
        <v>602201000108</v>
      </c>
      <c r="C11" s="19" t="s">
        <v>2517</v>
      </c>
      <c r="D11" s="19" t="s">
        <v>2518</v>
      </c>
    </row>
    <row r="12" spans="1:4" ht="31.5" x14ac:dyDescent="0.25">
      <c r="A12" s="36"/>
      <c r="B12" s="17">
        <v>602201000109</v>
      </c>
      <c r="C12" s="19" t="s">
        <v>2519</v>
      </c>
      <c r="D12" s="19" t="s">
        <v>2520</v>
      </c>
    </row>
    <row r="13" spans="1:4" ht="31.5" x14ac:dyDescent="0.25">
      <c r="A13" s="36"/>
      <c r="B13" s="17">
        <v>602201000110</v>
      </c>
      <c r="C13" s="19" t="s">
        <v>2521</v>
      </c>
      <c r="D13" s="19" t="s">
        <v>2522</v>
      </c>
    </row>
    <row r="14" spans="1:4" ht="31.5" x14ac:dyDescent="0.25">
      <c r="A14" s="36"/>
      <c r="B14" s="17">
        <v>602201000111</v>
      </c>
      <c r="C14" s="19" t="s">
        <v>2523</v>
      </c>
      <c r="D14" s="19" t="s">
        <v>2524</v>
      </c>
    </row>
    <row r="15" spans="1:4" ht="31.5" x14ac:dyDescent="0.25">
      <c r="A15" s="36"/>
      <c r="B15" s="17">
        <v>602201000112</v>
      </c>
      <c r="C15" s="19" t="s">
        <v>2525</v>
      </c>
      <c r="D15" s="19" t="s">
        <v>2526</v>
      </c>
    </row>
    <row r="16" spans="1:4" ht="31.5" x14ac:dyDescent="0.25">
      <c r="A16" s="36"/>
      <c r="B16" s="17">
        <v>602201000113</v>
      </c>
      <c r="C16" s="19" t="s">
        <v>2527</v>
      </c>
      <c r="D16" s="19" t="s">
        <v>2528</v>
      </c>
    </row>
    <row r="17" spans="1:4" ht="31.5" x14ac:dyDescent="0.25">
      <c r="A17" s="36"/>
      <c r="B17" s="17">
        <v>602201000114</v>
      </c>
      <c r="C17" s="19" t="s">
        <v>2529</v>
      </c>
      <c r="D17" s="19" t="s">
        <v>2530</v>
      </c>
    </row>
    <row r="18" spans="1:4" ht="31.5" x14ac:dyDescent="0.25">
      <c r="A18" s="36"/>
      <c r="B18" s="17">
        <v>602201000115</v>
      </c>
      <c r="C18" s="19" t="s">
        <v>2531</v>
      </c>
      <c r="D18" s="19" t="s">
        <v>2532</v>
      </c>
    </row>
    <row r="19" spans="1:4" ht="31.5" x14ac:dyDescent="0.25">
      <c r="A19" s="36"/>
      <c r="B19" s="17">
        <v>602201000116</v>
      </c>
      <c r="C19" s="19" t="s">
        <v>2533</v>
      </c>
      <c r="D19" s="19" t="s">
        <v>2504</v>
      </c>
    </row>
    <row r="20" spans="1:4" ht="31.5" x14ac:dyDescent="0.25">
      <c r="A20" s="36"/>
      <c r="B20" s="17">
        <v>602201000117</v>
      </c>
      <c r="C20" s="19" t="s">
        <v>2534</v>
      </c>
      <c r="D20" s="19" t="s">
        <v>2535</v>
      </c>
    </row>
    <row r="21" spans="1:4" ht="31.5" x14ac:dyDescent="0.25">
      <c r="A21" s="36"/>
      <c r="B21" s="17">
        <v>602201000118</v>
      </c>
      <c r="C21" s="19" t="s">
        <v>2536</v>
      </c>
      <c r="D21" s="19" t="s">
        <v>2537</v>
      </c>
    </row>
    <row r="22" spans="1:4" ht="31.5" x14ac:dyDescent="0.25">
      <c r="A22" s="36"/>
      <c r="B22" s="17">
        <v>602201000119</v>
      </c>
      <c r="C22" s="19" t="s">
        <v>2538</v>
      </c>
      <c r="D22" s="19" t="s">
        <v>2539</v>
      </c>
    </row>
    <row r="23" spans="1:4" ht="31.5" x14ac:dyDescent="0.25">
      <c r="A23" s="36"/>
      <c r="B23" s="17">
        <v>602201000120</v>
      </c>
      <c r="C23" s="19" t="s">
        <v>2540</v>
      </c>
      <c r="D23" s="19" t="s">
        <v>2541</v>
      </c>
    </row>
    <row r="24" spans="1:4" ht="31.5" x14ac:dyDescent="0.25">
      <c r="A24" s="36"/>
      <c r="B24" s="17">
        <v>602201000121</v>
      </c>
      <c r="C24" s="19" t="s">
        <v>2542</v>
      </c>
      <c r="D24" s="19" t="s">
        <v>2543</v>
      </c>
    </row>
    <row r="25" spans="1:4" ht="31.5" x14ac:dyDescent="0.25">
      <c r="A25" s="36"/>
      <c r="B25" s="17">
        <v>602201000122</v>
      </c>
      <c r="C25" s="19" t="s">
        <v>2544</v>
      </c>
      <c r="D25" s="19" t="s">
        <v>2545</v>
      </c>
    </row>
    <row r="26" spans="1:4" ht="31.5" x14ac:dyDescent="0.25">
      <c r="A26" s="36"/>
      <c r="B26" s="17">
        <v>602201000123</v>
      </c>
      <c r="C26" s="19" t="s">
        <v>2546</v>
      </c>
      <c r="D26" s="19" t="s">
        <v>2547</v>
      </c>
    </row>
    <row r="27" spans="1:4" ht="31.5" x14ac:dyDescent="0.25">
      <c r="A27" s="36"/>
      <c r="B27" s="17">
        <v>602201000124</v>
      </c>
      <c r="C27" s="19" t="s">
        <v>2548</v>
      </c>
      <c r="D27" s="19" t="s">
        <v>2549</v>
      </c>
    </row>
    <row r="28" spans="1:4" ht="31.5" x14ac:dyDescent="0.25">
      <c r="A28" s="36"/>
      <c r="B28" s="17">
        <v>602201000125</v>
      </c>
      <c r="C28" s="19" t="s">
        <v>2550</v>
      </c>
      <c r="D28" s="19" t="s">
        <v>2551</v>
      </c>
    </row>
    <row r="29" spans="1:4" ht="31.5" x14ac:dyDescent="0.25">
      <c r="A29" s="36"/>
      <c r="B29" s="17">
        <v>602201000126</v>
      </c>
      <c r="C29" s="19" t="s">
        <v>2552</v>
      </c>
      <c r="D29" s="19" t="s">
        <v>2553</v>
      </c>
    </row>
    <row r="30" spans="1:4" ht="15.75" x14ac:dyDescent="0.25">
      <c r="A30" s="36"/>
      <c r="B30" s="17">
        <v>602209000999</v>
      </c>
      <c r="C30" s="19" t="s">
        <v>2554</v>
      </c>
      <c r="D30" s="19" t="s">
        <v>2555</v>
      </c>
    </row>
    <row r="31" spans="1:4" ht="31.5" x14ac:dyDescent="0.25">
      <c r="A31" s="36"/>
      <c r="B31" s="17">
        <v>602909199101</v>
      </c>
      <c r="C31" s="19" t="s">
        <v>2556</v>
      </c>
      <c r="D31" s="19" t="s">
        <v>2557</v>
      </c>
    </row>
    <row r="32" spans="1:4" ht="31.5" x14ac:dyDescent="0.25">
      <c r="A32" s="36"/>
      <c r="B32" s="17">
        <v>602909199102</v>
      </c>
      <c r="C32" s="19" t="s">
        <v>2558</v>
      </c>
      <c r="D32" s="19" t="s">
        <v>2559</v>
      </c>
    </row>
    <row r="33" spans="1:4" ht="31.5" x14ac:dyDescent="0.25">
      <c r="A33" s="36"/>
      <c r="B33" s="17">
        <v>602909199103</v>
      </c>
      <c r="C33" s="19" t="s">
        <v>2560</v>
      </c>
      <c r="D33" s="19" t="s">
        <v>2561</v>
      </c>
    </row>
    <row r="34" spans="1:4" ht="31.5" x14ac:dyDescent="0.25">
      <c r="A34" s="36"/>
      <c r="B34" s="17">
        <v>602909199104</v>
      </c>
      <c r="C34" s="19" t="s">
        <v>2562</v>
      </c>
      <c r="D34" s="19" t="s">
        <v>2563</v>
      </c>
    </row>
    <row r="35" spans="1:4" ht="31.5" x14ac:dyDescent="0.25">
      <c r="A35" s="36"/>
      <c r="B35" s="17">
        <v>602909199105</v>
      </c>
      <c r="C35" s="19" t="s">
        <v>2564</v>
      </c>
      <c r="D35" s="19" t="s">
        <v>2565</v>
      </c>
    </row>
    <row r="36" spans="1:4" ht="31.5" x14ac:dyDescent="0.25">
      <c r="A36" s="36"/>
      <c r="B36" s="17">
        <v>602909199106</v>
      </c>
      <c r="C36" s="19" t="s">
        <v>2566</v>
      </c>
      <c r="D36" s="19" t="s">
        <v>2567</v>
      </c>
    </row>
    <row r="37" spans="1:4" ht="31.5" x14ac:dyDescent="0.25">
      <c r="A37" s="36"/>
      <c r="B37" s="17">
        <v>602909199107</v>
      </c>
      <c r="C37" s="19" t="s">
        <v>2568</v>
      </c>
      <c r="D37" s="19" t="s">
        <v>2569</v>
      </c>
    </row>
    <row r="38" spans="1:4" ht="31.5" x14ac:dyDescent="0.25">
      <c r="A38" s="36"/>
      <c r="B38" s="17">
        <v>602909199108</v>
      </c>
      <c r="C38" s="19" t="s">
        <v>2570</v>
      </c>
      <c r="D38" s="19" t="s">
        <v>2571</v>
      </c>
    </row>
    <row r="39" spans="1:4" ht="31.5" x14ac:dyDescent="0.25">
      <c r="A39" s="36"/>
      <c r="B39" s="17">
        <v>602909199109</v>
      </c>
      <c r="C39" s="19" t="s">
        <v>2572</v>
      </c>
      <c r="D39" s="19" t="s">
        <v>2573</v>
      </c>
    </row>
    <row r="40" spans="1:4" ht="31.5" x14ac:dyDescent="0.25">
      <c r="A40" s="36"/>
      <c r="B40" s="17">
        <v>602909199110</v>
      </c>
      <c r="C40" s="19" t="s">
        <v>2574</v>
      </c>
      <c r="D40" s="19" t="s">
        <v>2575</v>
      </c>
    </row>
    <row r="41" spans="1:4" ht="31.5" x14ac:dyDescent="0.25">
      <c r="A41" s="36"/>
      <c r="B41" s="17">
        <v>602909199111</v>
      </c>
      <c r="C41" s="19" t="s">
        <v>2576</v>
      </c>
      <c r="D41" s="19" t="s">
        <v>2577</v>
      </c>
    </row>
    <row r="42" spans="1:4" ht="31.5" x14ac:dyDescent="0.25">
      <c r="A42" s="36"/>
      <c r="B42" s="17">
        <v>602909199112</v>
      </c>
      <c r="C42" s="19" t="s">
        <v>2578</v>
      </c>
      <c r="D42" s="19" t="s">
        <v>2579</v>
      </c>
    </row>
    <row r="43" spans="1:4" ht="15.75" x14ac:dyDescent="0.25">
      <c r="A43" s="36"/>
      <c r="B43" s="17">
        <v>602909120999</v>
      </c>
      <c r="C43" s="19" t="s">
        <v>2580</v>
      </c>
      <c r="D43" s="19" t="s">
        <v>2581</v>
      </c>
    </row>
    <row r="44" spans="1:4" ht="31.5" x14ac:dyDescent="0.25">
      <c r="A44" s="36"/>
      <c r="B44" s="17">
        <v>602909191101</v>
      </c>
      <c r="C44" s="19" t="s">
        <v>2582</v>
      </c>
      <c r="D44" s="19" t="s">
        <v>2583</v>
      </c>
    </row>
    <row r="45" spans="1:4" ht="31.5" x14ac:dyDescent="0.25">
      <c r="A45" s="36"/>
      <c r="B45" s="17">
        <v>602909199113</v>
      </c>
      <c r="C45" s="19" t="s">
        <v>2584</v>
      </c>
      <c r="D45" s="19" t="s">
        <v>2585</v>
      </c>
    </row>
    <row r="46" spans="1:4" ht="15.75" x14ac:dyDescent="0.25">
      <c r="A46" s="36"/>
      <c r="B46" s="17">
        <v>602909930999</v>
      </c>
      <c r="C46" s="19" t="s">
        <v>2586</v>
      </c>
      <c r="D46" s="19" t="s">
        <v>2587</v>
      </c>
    </row>
    <row r="47" spans="1:4" ht="15.75" x14ac:dyDescent="0.25">
      <c r="A47" s="36"/>
      <c r="B47" s="17">
        <v>602909999101</v>
      </c>
      <c r="C47" s="19" t="s">
        <v>2588</v>
      </c>
      <c r="D47" s="19" t="s">
        <v>2589</v>
      </c>
    </row>
    <row r="48" spans="1:4" ht="15.75" x14ac:dyDescent="0.25">
      <c r="A48" s="36"/>
      <c r="B48" s="17">
        <v>602909999102</v>
      </c>
      <c r="C48" s="19" t="s">
        <v>2590</v>
      </c>
      <c r="D48" s="19" t="s">
        <v>2591</v>
      </c>
    </row>
    <row r="49" spans="1:4" ht="15.75" x14ac:dyDescent="0.25">
      <c r="A49" s="36"/>
      <c r="B49" s="17">
        <v>602909999103</v>
      </c>
      <c r="C49" s="19" t="s">
        <v>2592</v>
      </c>
      <c r="D49" s="19" t="s">
        <v>2593</v>
      </c>
    </row>
    <row r="50" spans="1:4" ht="15.75" x14ac:dyDescent="0.25">
      <c r="A50" s="36"/>
      <c r="B50" s="17">
        <v>602909500999</v>
      </c>
      <c r="C50" s="19" t="s">
        <v>2594</v>
      </c>
      <c r="D50" s="19" t="s">
        <v>2595</v>
      </c>
    </row>
    <row r="51" spans="1:4" ht="31.5" x14ac:dyDescent="0.25">
      <c r="A51" s="36"/>
      <c r="B51" s="17">
        <v>602909999104</v>
      </c>
      <c r="C51" s="19" t="s">
        <v>2596</v>
      </c>
      <c r="D51" s="19" t="s">
        <v>2597</v>
      </c>
    </row>
    <row r="52" spans="1:4" ht="15.75" x14ac:dyDescent="0.25">
      <c r="A52" s="36"/>
      <c r="B52" s="17">
        <v>602909999105</v>
      </c>
      <c r="C52" s="19" t="s">
        <v>2598</v>
      </c>
      <c r="D52" s="19" t="s">
        <v>2599</v>
      </c>
    </row>
    <row r="53" spans="1:4" ht="15.75" x14ac:dyDescent="0.25">
      <c r="A53" s="36"/>
      <c r="B53" s="17">
        <v>602909999106</v>
      </c>
      <c r="C53" s="19" t="s">
        <v>2600</v>
      </c>
      <c r="D53" s="19" t="s">
        <v>2601</v>
      </c>
    </row>
    <row r="54" spans="1:4" ht="31.5" x14ac:dyDescent="0.25">
      <c r="A54" s="36"/>
      <c r="B54" s="17">
        <v>602909920999</v>
      </c>
      <c r="C54" s="19" t="s">
        <v>2602</v>
      </c>
      <c r="D54" s="19" t="s">
        <v>2603</v>
      </c>
    </row>
    <row r="55" spans="1:4" ht="15.75" x14ac:dyDescent="0.25">
      <c r="A55" s="36"/>
      <c r="B55" s="17">
        <v>602909999107</v>
      </c>
      <c r="C55" s="19" t="s">
        <v>2604</v>
      </c>
      <c r="D55" s="19" t="s">
        <v>2605</v>
      </c>
    </row>
    <row r="56" spans="1:4" ht="15.75" x14ac:dyDescent="0.25">
      <c r="A56" s="36"/>
      <c r="B56" s="17">
        <v>602909910999</v>
      </c>
      <c r="C56" s="19" t="s">
        <v>2606</v>
      </c>
      <c r="D56" s="19" t="s">
        <v>2607</v>
      </c>
    </row>
    <row r="57" spans="1:4" ht="15.75" x14ac:dyDescent="0.25">
      <c r="A57" s="36"/>
      <c r="B57" s="17">
        <v>602909110101</v>
      </c>
      <c r="C57" s="19" t="s">
        <v>2608</v>
      </c>
      <c r="D57" s="19" t="s">
        <v>2609</v>
      </c>
    </row>
    <row r="58" spans="1:4" ht="31.5" x14ac:dyDescent="0.25">
      <c r="A58" s="36"/>
      <c r="B58" s="17">
        <v>602909999108</v>
      </c>
      <c r="C58" s="19" t="s">
        <v>2610</v>
      </c>
      <c r="D58" s="19" t="s">
        <v>2611</v>
      </c>
    </row>
    <row r="59" spans="1:4" ht="15.75" x14ac:dyDescent="0.25">
      <c r="A59" s="36"/>
      <c r="B59" s="17">
        <v>602909110102</v>
      </c>
      <c r="C59" s="19" t="s">
        <v>2612</v>
      </c>
      <c r="D59" s="19" t="s">
        <v>2613</v>
      </c>
    </row>
    <row r="60" spans="1:4" ht="31.5" x14ac:dyDescent="0.25">
      <c r="A60" s="36"/>
      <c r="B60" s="17">
        <v>602909999109</v>
      </c>
      <c r="C60" s="19" t="s">
        <v>2614</v>
      </c>
      <c r="D60" s="19" t="s">
        <v>2615</v>
      </c>
    </row>
    <row r="61" spans="1:4" ht="15.75" x14ac:dyDescent="0.25">
      <c r="A61" s="36"/>
      <c r="B61" s="17">
        <v>602909410999</v>
      </c>
      <c r="C61" s="19" t="s">
        <v>2616</v>
      </c>
      <c r="D61" s="19" t="s">
        <v>2617</v>
      </c>
    </row>
    <row r="62" spans="1:4" ht="31.5" x14ac:dyDescent="0.25">
      <c r="A62" s="36"/>
      <c r="B62" s="17">
        <v>602909420999</v>
      </c>
      <c r="C62" s="19" t="s">
        <v>2618</v>
      </c>
      <c r="D62" s="19" t="s">
        <v>2619</v>
      </c>
    </row>
    <row r="63" spans="1:4" ht="15.75" x14ac:dyDescent="0.25">
      <c r="A63" s="36"/>
      <c r="B63" s="17">
        <v>602909999110</v>
      </c>
      <c r="C63" s="19" t="s">
        <v>2620</v>
      </c>
      <c r="D63" s="19" t="s">
        <v>2621</v>
      </c>
    </row>
    <row r="64" spans="1:4" ht="31.5" x14ac:dyDescent="0.25">
      <c r="A64" s="36"/>
      <c r="B64" s="17">
        <v>602909999111</v>
      </c>
      <c r="C64" s="19" t="s">
        <v>2622</v>
      </c>
      <c r="D64" s="19" t="s">
        <v>2623</v>
      </c>
    </row>
    <row r="65" spans="1:4" ht="31.5" x14ac:dyDescent="0.25">
      <c r="A65" s="36"/>
      <c r="B65" s="17">
        <v>602909999112</v>
      </c>
      <c r="C65" s="19" t="s">
        <v>2624</v>
      </c>
      <c r="D65" s="19" t="s">
        <v>2625</v>
      </c>
    </row>
    <row r="66" spans="1:4" ht="31.5" x14ac:dyDescent="0.25">
      <c r="A66" s="36"/>
      <c r="B66" s="17">
        <v>602909999113</v>
      </c>
      <c r="C66" s="19" t="s">
        <v>2626</v>
      </c>
      <c r="D66" s="19" t="s">
        <v>2627</v>
      </c>
    </row>
    <row r="67" spans="1:4" ht="31.5" x14ac:dyDescent="0.25">
      <c r="A67" s="36"/>
      <c r="B67" s="17">
        <v>602909199114</v>
      </c>
      <c r="C67" s="19" t="s">
        <v>2628</v>
      </c>
      <c r="D67" s="19" t="s">
        <v>2629</v>
      </c>
    </row>
    <row r="68" spans="1:4" ht="31.5" x14ac:dyDescent="0.25">
      <c r="A68" s="36"/>
      <c r="B68" s="17">
        <v>602909999114</v>
      </c>
      <c r="C68" s="19" t="s">
        <v>2630</v>
      </c>
      <c r="D68" s="19" t="s">
        <v>2631</v>
      </c>
    </row>
    <row r="69" spans="1:4" ht="15.75" x14ac:dyDescent="0.25">
      <c r="A69" s="36"/>
      <c r="B69" s="17">
        <v>602909999115</v>
      </c>
      <c r="C69" s="19" t="s">
        <v>2632</v>
      </c>
      <c r="D69" s="19" t="s">
        <v>2633</v>
      </c>
    </row>
    <row r="70" spans="1:4" ht="15.75" x14ac:dyDescent="0.25">
      <c r="A70" s="36"/>
      <c r="B70" s="17">
        <v>602909110103</v>
      </c>
      <c r="C70" s="19" t="s">
        <v>2634</v>
      </c>
      <c r="D70" s="19" t="s">
        <v>2635</v>
      </c>
    </row>
    <row r="71" spans="1:4" ht="15.75" x14ac:dyDescent="0.25">
      <c r="A71" s="36"/>
      <c r="B71" s="17">
        <v>602909200101</v>
      </c>
      <c r="C71" s="19" t="s">
        <v>2636</v>
      </c>
      <c r="D71" s="19" t="s">
        <v>2637</v>
      </c>
    </row>
    <row r="72" spans="1:4" ht="15.75" x14ac:dyDescent="0.25">
      <c r="A72" s="36"/>
      <c r="B72" s="17">
        <v>602909110104</v>
      </c>
      <c r="C72" s="19" t="s">
        <v>2638</v>
      </c>
      <c r="D72" s="19" t="s">
        <v>2639</v>
      </c>
    </row>
    <row r="73" spans="1:4" ht="31.5" x14ac:dyDescent="0.25">
      <c r="A73" s="36"/>
      <c r="B73" s="17">
        <v>602909999116</v>
      </c>
      <c r="C73" s="19" t="s">
        <v>2640</v>
      </c>
      <c r="D73" s="19" t="s">
        <v>2641</v>
      </c>
    </row>
    <row r="74" spans="1:4" ht="31.5" x14ac:dyDescent="0.25">
      <c r="A74" s="36"/>
      <c r="B74" s="17">
        <v>602909430101</v>
      </c>
      <c r="C74" s="19" t="s">
        <v>2642</v>
      </c>
      <c r="D74" s="19" t="s">
        <v>2643</v>
      </c>
    </row>
    <row r="75" spans="1:4" ht="31.5" x14ac:dyDescent="0.25">
      <c r="A75" s="36"/>
      <c r="B75" s="17">
        <v>602909490101</v>
      </c>
      <c r="C75" s="19" t="s">
        <v>2644</v>
      </c>
      <c r="D75" s="19" t="s">
        <v>2645</v>
      </c>
    </row>
    <row r="76" spans="1:4" ht="15.75" x14ac:dyDescent="0.25">
      <c r="A76" s="36"/>
      <c r="B76" s="17">
        <v>602909999117</v>
      </c>
      <c r="C76" s="19" t="s">
        <v>2646</v>
      </c>
      <c r="D76" s="19" t="s">
        <v>2647</v>
      </c>
    </row>
    <row r="77" spans="1:4" ht="31.5" x14ac:dyDescent="0.25">
      <c r="A77" s="36"/>
      <c r="B77" s="17">
        <v>602909999118</v>
      </c>
      <c r="C77" s="19" t="s">
        <v>2648</v>
      </c>
      <c r="D77" s="19" t="s">
        <v>2649</v>
      </c>
    </row>
    <row r="78" spans="1:4" ht="15.75" x14ac:dyDescent="0.25">
      <c r="A78" s="36"/>
      <c r="B78" s="17">
        <v>602909999119</v>
      </c>
      <c r="C78" s="19" t="s">
        <v>2650</v>
      </c>
      <c r="D78" s="19" t="s">
        <v>2651</v>
      </c>
    </row>
    <row r="79" spans="1:4" ht="31.5" x14ac:dyDescent="0.25">
      <c r="A79" s="36"/>
      <c r="B79" s="17">
        <v>602909999120</v>
      </c>
      <c r="C79" s="19" t="s">
        <v>2652</v>
      </c>
      <c r="D79" s="19" t="s">
        <v>2653</v>
      </c>
    </row>
    <row r="80" spans="1:4" ht="15.75" x14ac:dyDescent="0.25">
      <c r="A80" s="36"/>
      <c r="B80" s="17">
        <v>602909999121</v>
      </c>
      <c r="C80" s="19" t="s">
        <v>2654</v>
      </c>
      <c r="D80" s="19" t="s">
        <v>2655</v>
      </c>
    </row>
    <row r="81" spans="1:4" ht="31.5" x14ac:dyDescent="0.25">
      <c r="A81" s="36"/>
      <c r="B81" s="17">
        <v>602909999122</v>
      </c>
      <c r="C81" s="19" t="s">
        <v>2656</v>
      </c>
      <c r="D81" s="19" t="s">
        <v>2657</v>
      </c>
    </row>
    <row r="82" spans="1:4" ht="31.5" x14ac:dyDescent="0.25">
      <c r="A82" s="36"/>
      <c r="B82" s="17">
        <v>602909199115</v>
      </c>
      <c r="C82" s="19" t="s">
        <v>2658</v>
      </c>
      <c r="D82" s="19" t="s">
        <v>2659</v>
      </c>
    </row>
    <row r="83" spans="1:4" ht="15.75" x14ac:dyDescent="0.25">
      <c r="A83" s="36"/>
      <c r="B83" s="17">
        <v>602909999123</v>
      </c>
      <c r="C83" s="19" t="s">
        <v>2660</v>
      </c>
      <c r="D83" s="19" t="s">
        <v>2661</v>
      </c>
    </row>
    <row r="84" spans="1:4" ht="31.5" x14ac:dyDescent="0.25">
      <c r="A84" s="36"/>
      <c r="B84" s="17">
        <v>601109199101</v>
      </c>
      <c r="C84" s="19" t="s">
        <v>2662</v>
      </c>
      <c r="D84" s="19" t="s">
        <v>2663</v>
      </c>
    </row>
    <row r="85" spans="1:4" ht="31.5" x14ac:dyDescent="0.25">
      <c r="A85" s="36"/>
      <c r="B85" s="17">
        <v>602909999124</v>
      </c>
      <c r="C85" s="19" t="s">
        <v>2664</v>
      </c>
      <c r="D85" s="19" t="s">
        <v>2665</v>
      </c>
    </row>
    <row r="86" spans="1:4" ht="15.75" x14ac:dyDescent="0.25">
      <c r="A86" s="36"/>
      <c r="B86" s="17">
        <v>602909999125</v>
      </c>
      <c r="C86" s="19" t="s">
        <v>2666</v>
      </c>
      <c r="D86" s="19" t="s">
        <v>2667</v>
      </c>
    </row>
    <row r="87" spans="1:4" ht="15.75" x14ac:dyDescent="0.25">
      <c r="A87" s="36"/>
      <c r="B87" s="17">
        <v>602909110105</v>
      </c>
      <c r="C87" s="19" t="s">
        <v>2668</v>
      </c>
      <c r="D87" s="19" t="s">
        <v>2669</v>
      </c>
    </row>
    <row r="88" spans="1:4" ht="31.5" x14ac:dyDescent="0.25">
      <c r="A88" s="36"/>
      <c r="B88" s="17">
        <v>602909999126</v>
      </c>
      <c r="C88" s="19" t="s">
        <v>2670</v>
      </c>
      <c r="D88" s="19" t="s">
        <v>2671</v>
      </c>
    </row>
    <row r="89" spans="1:4" ht="15.75" x14ac:dyDescent="0.25">
      <c r="A89" s="36"/>
      <c r="B89" s="17">
        <v>602909110106</v>
      </c>
      <c r="C89" s="19" t="s">
        <v>2672</v>
      </c>
      <c r="D89" s="19" t="s">
        <v>2673</v>
      </c>
    </row>
    <row r="90" spans="1:4" ht="31.5" x14ac:dyDescent="0.25">
      <c r="A90" s="36"/>
      <c r="B90" s="17">
        <v>602909999127</v>
      </c>
      <c r="C90" s="19" t="s">
        <v>2674</v>
      </c>
      <c r="D90" s="19" t="s">
        <v>2675</v>
      </c>
    </row>
    <row r="91" spans="1:4" ht="15.75" x14ac:dyDescent="0.25">
      <c r="A91" s="36"/>
      <c r="B91" s="17">
        <v>602909110107</v>
      </c>
      <c r="C91" s="19" t="s">
        <v>2676</v>
      </c>
      <c r="D91" s="19" t="s">
        <v>2677</v>
      </c>
    </row>
    <row r="92" spans="1:4" ht="31.5" x14ac:dyDescent="0.25">
      <c r="A92" s="36"/>
      <c r="B92" s="17">
        <v>602909999128</v>
      </c>
      <c r="C92" s="19" t="s">
        <v>2678</v>
      </c>
      <c r="D92" s="19" t="s">
        <v>2679</v>
      </c>
    </row>
    <row r="93" spans="1:4" ht="15.75" x14ac:dyDescent="0.25">
      <c r="A93" s="36"/>
      <c r="B93" s="17">
        <v>602909999129</v>
      </c>
      <c r="C93" s="19" t="s">
        <v>2680</v>
      </c>
      <c r="D93" s="19" t="s">
        <v>2681</v>
      </c>
    </row>
    <row r="94" spans="1:4" ht="31.5" x14ac:dyDescent="0.25">
      <c r="A94" s="36"/>
      <c r="B94" s="17">
        <v>602909999130</v>
      </c>
      <c r="C94" s="19" t="s">
        <v>2682</v>
      </c>
      <c r="D94" s="19" t="s">
        <v>2683</v>
      </c>
    </row>
    <row r="95" spans="1:4" ht="15.75" x14ac:dyDescent="0.25">
      <c r="A95" s="36"/>
      <c r="B95" s="17">
        <v>602909999131</v>
      </c>
      <c r="C95" s="19" t="s">
        <v>2684</v>
      </c>
      <c r="D95" s="19" t="s">
        <v>2685</v>
      </c>
    </row>
    <row r="96" spans="1:4" ht="31.5" x14ac:dyDescent="0.25">
      <c r="A96" s="36"/>
      <c r="B96" s="17">
        <v>602909999132</v>
      </c>
      <c r="C96" s="19" t="s">
        <v>2686</v>
      </c>
      <c r="D96" s="19" t="s">
        <v>2687</v>
      </c>
    </row>
    <row r="97" spans="1:4" ht="31.5" x14ac:dyDescent="0.25">
      <c r="A97" s="36"/>
      <c r="B97" s="17">
        <v>602909999133</v>
      </c>
      <c r="C97" s="19" t="s">
        <v>2688</v>
      </c>
      <c r="D97" s="19" t="s">
        <v>2689</v>
      </c>
    </row>
    <row r="98" spans="1:4" ht="15.75" x14ac:dyDescent="0.25">
      <c r="A98" s="36"/>
      <c r="B98" s="17">
        <v>602909300999</v>
      </c>
      <c r="C98" s="19" t="s">
        <v>2690</v>
      </c>
      <c r="D98" s="19" t="s">
        <v>2691</v>
      </c>
    </row>
    <row r="99" spans="1:4" ht="15.75" x14ac:dyDescent="0.25">
      <c r="A99" s="36"/>
      <c r="B99" s="17">
        <v>602909999134</v>
      </c>
      <c r="C99" s="19" t="s">
        <v>2692</v>
      </c>
      <c r="D99" s="19" t="s">
        <v>2693</v>
      </c>
    </row>
    <row r="100" spans="1:4" ht="15.75" x14ac:dyDescent="0.25">
      <c r="A100" s="36"/>
      <c r="B100" s="17">
        <v>602909999135</v>
      </c>
      <c r="C100" s="19" t="s">
        <v>2694</v>
      </c>
      <c r="D100" s="19" t="s">
        <v>2695</v>
      </c>
    </row>
    <row r="101" spans="1:4" ht="15.75" x14ac:dyDescent="0.25">
      <c r="A101" s="36"/>
      <c r="B101" s="17">
        <v>602909999136</v>
      </c>
      <c r="C101" s="19" t="s">
        <v>2696</v>
      </c>
      <c r="D101" s="19" t="s">
        <v>2697</v>
      </c>
    </row>
    <row r="102" spans="1:4" ht="47.25" x14ac:dyDescent="0.25">
      <c r="A102" s="36"/>
      <c r="B102" s="17">
        <v>602301010101</v>
      </c>
      <c r="C102" s="19" t="s">
        <v>2698</v>
      </c>
      <c r="D102" s="19" t="s">
        <v>2699</v>
      </c>
    </row>
    <row r="103" spans="1:4" ht="31.5" x14ac:dyDescent="0.25">
      <c r="A103" s="36"/>
      <c r="B103" s="17">
        <v>602301090101</v>
      </c>
      <c r="C103" s="19" t="s">
        <v>2700</v>
      </c>
      <c r="D103" s="19" t="s">
        <v>2701</v>
      </c>
    </row>
    <row r="104" spans="1:4" ht="47.25" x14ac:dyDescent="0.25">
      <c r="A104" s="36"/>
      <c r="B104" s="17">
        <v>602309010999</v>
      </c>
      <c r="C104" s="19" t="s">
        <v>2702</v>
      </c>
      <c r="D104" s="19" t="s">
        <v>2703</v>
      </c>
    </row>
    <row r="105" spans="1:4" ht="15.75" x14ac:dyDescent="0.25">
      <c r="A105" s="36"/>
      <c r="B105" s="17">
        <v>602309090999</v>
      </c>
      <c r="C105" s="19" t="s">
        <v>2704</v>
      </c>
      <c r="D105" s="19" t="s">
        <v>2705</v>
      </c>
    </row>
    <row r="106" spans="1:4" ht="31.5" x14ac:dyDescent="0.25">
      <c r="A106" s="36"/>
      <c r="B106" s="17">
        <v>602401010101</v>
      </c>
      <c r="C106" s="19" t="s">
        <v>2706</v>
      </c>
      <c r="D106" s="19" t="s">
        <v>2707</v>
      </c>
    </row>
    <row r="107" spans="1:4" ht="15.75" x14ac:dyDescent="0.25">
      <c r="A107" s="36"/>
      <c r="B107" s="17">
        <v>602401090101</v>
      </c>
      <c r="C107" s="19" t="s">
        <v>2708</v>
      </c>
      <c r="D107" s="19" t="s">
        <v>2709</v>
      </c>
    </row>
    <row r="108" spans="1:4" ht="31.5" x14ac:dyDescent="0.25">
      <c r="A108" s="36"/>
      <c r="B108" s="17">
        <v>602409010999</v>
      </c>
      <c r="C108" s="19" t="s">
        <v>2710</v>
      </c>
      <c r="D108" s="19" t="s">
        <v>2711</v>
      </c>
    </row>
    <row r="109" spans="1:4" ht="15.75" x14ac:dyDescent="0.25">
      <c r="A109" s="36"/>
      <c r="B109" s="17">
        <v>602409090999</v>
      </c>
      <c r="C109" s="19" t="s">
        <v>2712</v>
      </c>
      <c r="D109" s="19" t="s">
        <v>2713</v>
      </c>
    </row>
    <row r="110" spans="1:4" ht="15.75" x14ac:dyDescent="0.25">
      <c r="A110" s="36"/>
      <c r="B110" s="17">
        <v>602909110108</v>
      </c>
      <c r="C110" s="19" t="s">
        <v>2714</v>
      </c>
      <c r="D110" s="19" t="s">
        <v>2715</v>
      </c>
    </row>
    <row r="111" spans="1:4" ht="15.75" x14ac:dyDescent="0.25">
      <c r="A111" s="36"/>
      <c r="B111" s="17">
        <v>602909200102</v>
      </c>
      <c r="C111" s="19" t="s">
        <v>2716</v>
      </c>
      <c r="D111" s="19" t="s">
        <v>2717</v>
      </c>
    </row>
    <row r="112" spans="1:4" ht="31.5" x14ac:dyDescent="0.25">
      <c r="A112" s="36"/>
      <c r="B112" s="17">
        <v>601109199102</v>
      </c>
      <c r="C112" s="19" t="s">
        <v>2718</v>
      </c>
      <c r="D112" s="19" t="s">
        <v>2719</v>
      </c>
    </row>
    <row r="113" spans="1:4" ht="31.5" x14ac:dyDescent="0.25">
      <c r="A113" s="36"/>
      <c r="B113" s="17">
        <v>602100090101</v>
      </c>
      <c r="C113" s="19" t="s">
        <v>2720</v>
      </c>
      <c r="D113" s="19" t="s">
        <v>2721</v>
      </c>
    </row>
    <row r="114" spans="1:4" ht="31.5" x14ac:dyDescent="0.25">
      <c r="A114" s="36"/>
      <c r="B114" s="17">
        <v>602909191102</v>
      </c>
      <c r="C114" s="19" t="s">
        <v>2722</v>
      </c>
      <c r="D114" s="19" t="s">
        <v>2723</v>
      </c>
    </row>
    <row r="115" spans="1:4" ht="31.5" x14ac:dyDescent="0.25">
      <c r="A115" s="36"/>
      <c r="B115" s="17">
        <v>602909199116</v>
      </c>
      <c r="C115" s="19" t="s">
        <v>2724</v>
      </c>
      <c r="D115" s="19" t="s">
        <v>2725</v>
      </c>
    </row>
    <row r="116" spans="1:4" ht="31.5" x14ac:dyDescent="0.25">
      <c r="A116" s="36"/>
      <c r="B116" s="17">
        <v>602909991101</v>
      </c>
      <c r="C116" s="19" t="s">
        <v>2726</v>
      </c>
      <c r="D116" s="19" t="s">
        <v>2727</v>
      </c>
    </row>
    <row r="117" spans="1:4" ht="31.5" x14ac:dyDescent="0.25">
      <c r="A117" s="36"/>
      <c r="B117" s="17">
        <v>602909999137</v>
      </c>
      <c r="C117" s="19" t="s">
        <v>2728</v>
      </c>
      <c r="D117" s="19" t="s">
        <v>2729</v>
      </c>
    </row>
    <row r="118" spans="1:4" ht="15.75" x14ac:dyDescent="0.25">
      <c r="A118" s="36"/>
      <c r="B118" s="17">
        <v>602909999138</v>
      </c>
      <c r="C118" s="19" t="s">
        <v>2730</v>
      </c>
      <c r="D118" s="19" t="s">
        <v>2731</v>
      </c>
    </row>
    <row r="119" spans="1:4" ht="31.5" x14ac:dyDescent="0.25">
      <c r="A119" s="36"/>
      <c r="B119" s="17">
        <v>602909999139</v>
      </c>
      <c r="C119" s="19" t="s">
        <v>2732</v>
      </c>
      <c r="D119" s="19" t="s">
        <v>2733</v>
      </c>
    </row>
    <row r="120" spans="1:4" ht="31.5" x14ac:dyDescent="0.25">
      <c r="A120" s="36"/>
      <c r="B120" s="17">
        <v>602909999140</v>
      </c>
      <c r="C120" s="19" t="s">
        <v>2734</v>
      </c>
      <c r="D120" s="19" t="s">
        <v>2735</v>
      </c>
    </row>
    <row r="121" spans="1:4" ht="15.75" x14ac:dyDescent="0.25">
      <c r="A121" s="36"/>
      <c r="B121" s="17">
        <v>602909999141</v>
      </c>
      <c r="C121" s="19" t="s">
        <v>2736</v>
      </c>
      <c r="D121" s="19" t="s">
        <v>2737</v>
      </c>
    </row>
    <row r="122" spans="1:4" ht="15.75" x14ac:dyDescent="0.25">
      <c r="A122" s="36"/>
      <c r="B122" s="17">
        <v>602909999142</v>
      </c>
      <c r="C122" s="19" t="s">
        <v>2738</v>
      </c>
      <c r="D122" s="19" t="s">
        <v>2739</v>
      </c>
    </row>
    <row r="123" spans="1:4" ht="31.5" x14ac:dyDescent="0.25">
      <c r="A123" s="36"/>
      <c r="B123" s="17">
        <v>602909999143</v>
      </c>
      <c r="C123" s="19" t="s">
        <v>2740</v>
      </c>
      <c r="D123" s="19" t="s">
        <v>2741</v>
      </c>
    </row>
    <row r="124" spans="1:4" ht="15.75" x14ac:dyDescent="0.25">
      <c r="A124" s="36"/>
      <c r="B124" s="17">
        <v>602909999144</v>
      </c>
      <c r="C124" s="19" t="s">
        <v>2742</v>
      </c>
      <c r="D124" s="19" t="s">
        <v>2743</v>
      </c>
    </row>
    <row r="125" spans="1:4" ht="15.75" x14ac:dyDescent="0.25">
      <c r="A125" s="36"/>
      <c r="B125" s="17">
        <v>602909999145</v>
      </c>
      <c r="C125" s="19" t="s">
        <v>2744</v>
      </c>
      <c r="D125" s="19" t="s">
        <v>2745</v>
      </c>
    </row>
    <row r="126" spans="1:4" ht="15.75" x14ac:dyDescent="0.25">
      <c r="A126" s="36"/>
      <c r="B126" s="17">
        <v>602909999146</v>
      </c>
      <c r="C126" s="19" t="s">
        <v>2746</v>
      </c>
      <c r="D126" s="19" t="s">
        <v>2747</v>
      </c>
    </row>
    <row r="127" spans="1:4" ht="15.75" x14ac:dyDescent="0.25">
      <c r="A127" s="36"/>
      <c r="B127" s="17">
        <v>602909999147</v>
      </c>
      <c r="C127" s="19" t="s">
        <v>2748</v>
      </c>
      <c r="D127" s="19" t="s">
        <v>2749</v>
      </c>
    </row>
    <row r="128" spans="1:4" ht="31.5" x14ac:dyDescent="0.25">
      <c r="A128" s="36"/>
      <c r="B128" s="17">
        <v>602909999148</v>
      </c>
      <c r="C128" s="19" t="s">
        <v>2750</v>
      </c>
      <c r="D128" s="19" t="s">
        <v>2751</v>
      </c>
    </row>
    <row r="129" spans="1:4" ht="31.5" x14ac:dyDescent="0.25">
      <c r="A129" s="36"/>
      <c r="B129" s="17">
        <v>602909999149</v>
      </c>
      <c r="C129" s="19" t="s">
        <v>2752</v>
      </c>
      <c r="D129" s="19" t="s">
        <v>2753</v>
      </c>
    </row>
    <row r="130" spans="1:4" ht="15.75" x14ac:dyDescent="0.25">
      <c r="A130" s="36"/>
      <c r="B130" s="17">
        <v>602909999150</v>
      </c>
      <c r="C130" s="19" t="s">
        <v>2754</v>
      </c>
      <c r="D130" s="19" t="s">
        <v>2755</v>
      </c>
    </row>
    <row r="131" spans="1:4" ht="31.5" x14ac:dyDescent="0.25">
      <c r="A131" s="36"/>
      <c r="B131" s="17">
        <v>602909999151</v>
      </c>
      <c r="C131" s="19" t="s">
        <v>2756</v>
      </c>
      <c r="D131" s="19" t="s">
        <v>2757</v>
      </c>
    </row>
    <row r="132" spans="1:4" ht="15.75" x14ac:dyDescent="0.25">
      <c r="A132" s="36"/>
      <c r="B132" s="17">
        <v>602909999152</v>
      </c>
      <c r="C132" s="19" t="s">
        <v>2758</v>
      </c>
      <c r="D132" s="19" t="s">
        <v>2759</v>
      </c>
    </row>
    <row r="133" spans="1:4" ht="15.75" x14ac:dyDescent="0.25">
      <c r="A133" s="36"/>
      <c r="B133" s="17">
        <v>602909999153</v>
      </c>
      <c r="C133" s="19" t="s">
        <v>2760</v>
      </c>
      <c r="D133" s="19" t="s">
        <v>2761</v>
      </c>
    </row>
    <row r="134" spans="1:4" ht="15.75" x14ac:dyDescent="0.25">
      <c r="A134" s="36"/>
      <c r="B134" s="17">
        <v>602909999154</v>
      </c>
      <c r="C134" s="19" t="s">
        <v>2762</v>
      </c>
      <c r="D134" s="19" t="s">
        <v>2763</v>
      </c>
    </row>
    <row r="135" spans="1:4" ht="15.75" x14ac:dyDescent="0.25">
      <c r="A135" s="36"/>
      <c r="B135" s="17">
        <v>602909999155</v>
      </c>
      <c r="C135" s="19" t="s">
        <v>2764</v>
      </c>
      <c r="D135" s="19" t="s">
        <v>2765</v>
      </c>
    </row>
    <row r="136" spans="1:4" ht="15.75" x14ac:dyDescent="0.25">
      <c r="A136" s="36"/>
      <c r="B136" s="17">
        <v>602909999156</v>
      </c>
      <c r="C136" s="19" t="s">
        <v>2766</v>
      </c>
      <c r="D136" s="19" t="s">
        <v>2767</v>
      </c>
    </row>
    <row r="137" spans="1:4" ht="15.75" x14ac:dyDescent="0.25">
      <c r="A137" s="36"/>
      <c r="B137" s="17">
        <v>602909999157</v>
      </c>
      <c r="C137" s="19" t="s">
        <v>2768</v>
      </c>
      <c r="D137" s="19" t="s">
        <v>2769</v>
      </c>
    </row>
    <row r="138" spans="1:4" ht="15.75" x14ac:dyDescent="0.25">
      <c r="A138" s="36"/>
      <c r="B138" s="17">
        <v>602909999158</v>
      </c>
      <c r="C138" s="19" t="s">
        <v>2770</v>
      </c>
      <c r="D138" s="19" t="s">
        <v>2771</v>
      </c>
    </row>
    <row r="139" spans="1:4" ht="15.75" x14ac:dyDescent="0.25">
      <c r="A139" s="36"/>
      <c r="B139" s="17">
        <v>602909999159</v>
      </c>
      <c r="C139" s="19" t="s">
        <v>2772</v>
      </c>
      <c r="D139" s="19" t="s">
        <v>2773</v>
      </c>
    </row>
    <row r="140" spans="1:4" ht="15.75" x14ac:dyDescent="0.25">
      <c r="A140" s="36"/>
      <c r="B140" s="17">
        <v>602909999160</v>
      </c>
      <c r="C140" s="19" t="s">
        <v>2774</v>
      </c>
      <c r="D140" s="19" t="s">
        <v>2775</v>
      </c>
    </row>
    <row r="141" spans="1:4" ht="15.75" x14ac:dyDescent="0.25">
      <c r="A141" s="36"/>
      <c r="B141" s="17">
        <v>602909999161</v>
      </c>
      <c r="C141" s="19" t="s">
        <v>2776</v>
      </c>
      <c r="D141" s="19" t="s">
        <v>2777</v>
      </c>
    </row>
    <row r="142" spans="1:4" ht="15.75" x14ac:dyDescent="0.25">
      <c r="A142" s="36"/>
      <c r="B142" s="17">
        <v>602909999162</v>
      </c>
      <c r="C142" s="19" t="s">
        <v>2778</v>
      </c>
      <c r="D142" s="19" t="s">
        <v>2779</v>
      </c>
    </row>
    <row r="143" spans="1:4" ht="15.75" x14ac:dyDescent="0.25">
      <c r="A143" s="36"/>
      <c r="B143" s="17">
        <v>602909999163</v>
      </c>
      <c r="C143" s="19" t="s">
        <v>2780</v>
      </c>
      <c r="D143" s="19" t="s">
        <v>2781</v>
      </c>
    </row>
    <row r="144" spans="1:4" ht="15.75" x14ac:dyDescent="0.25">
      <c r="A144" s="36"/>
      <c r="B144" s="17">
        <v>602909999164</v>
      </c>
      <c r="C144" s="19" t="s">
        <v>2782</v>
      </c>
      <c r="D144" s="19" t="s">
        <v>2783</v>
      </c>
    </row>
    <row r="145" spans="1:4" ht="15.75" x14ac:dyDescent="0.25">
      <c r="A145" s="36"/>
      <c r="B145" s="17">
        <v>602909999165</v>
      </c>
      <c r="C145" s="19" t="s">
        <v>2784</v>
      </c>
      <c r="D145" s="19" t="s">
        <v>2785</v>
      </c>
    </row>
    <row r="146" spans="1:4" ht="31.5" x14ac:dyDescent="0.25">
      <c r="A146" s="36"/>
      <c r="B146" s="17">
        <v>602909991102</v>
      </c>
      <c r="C146" s="19" t="s">
        <v>2786</v>
      </c>
      <c r="D146" s="19" t="s">
        <v>2787</v>
      </c>
    </row>
    <row r="147" spans="1:4" ht="15.75" x14ac:dyDescent="0.25">
      <c r="A147" s="36"/>
      <c r="B147" s="17">
        <v>602909999166</v>
      </c>
      <c r="C147" s="19" t="s">
        <v>2788</v>
      </c>
      <c r="D147" s="19" t="s">
        <v>2789</v>
      </c>
    </row>
    <row r="148" spans="1:4" ht="31.5" x14ac:dyDescent="0.25">
      <c r="A148" s="36"/>
      <c r="B148" s="17">
        <v>602909999167</v>
      </c>
      <c r="C148" s="19" t="s">
        <v>2790</v>
      </c>
      <c r="D148" s="19" t="s">
        <v>2791</v>
      </c>
    </row>
    <row r="149" spans="1:4" ht="31.5" x14ac:dyDescent="0.25">
      <c r="A149" s="36"/>
      <c r="B149" s="17">
        <v>602909999168</v>
      </c>
      <c r="C149" s="19" t="s">
        <v>2792</v>
      </c>
      <c r="D149" s="19" t="s">
        <v>2793</v>
      </c>
    </row>
    <row r="150" spans="1:4" ht="31.5" x14ac:dyDescent="0.25">
      <c r="A150" s="36"/>
      <c r="B150" s="17">
        <v>602909999169</v>
      </c>
      <c r="C150" s="19" t="s">
        <v>2794</v>
      </c>
      <c r="D150" s="19" t="s">
        <v>2795</v>
      </c>
    </row>
    <row r="151" spans="1:4" ht="31.5" x14ac:dyDescent="0.25">
      <c r="A151" s="36"/>
      <c r="B151" s="17">
        <v>602909999170</v>
      </c>
      <c r="C151" s="19" t="s">
        <v>2796</v>
      </c>
      <c r="D151" s="19" t="s">
        <v>2797</v>
      </c>
    </row>
    <row r="152" spans="1:4" ht="31.5" x14ac:dyDescent="0.25">
      <c r="A152" s="36"/>
      <c r="B152" s="17">
        <v>602909999171</v>
      </c>
      <c r="C152" s="19" t="s">
        <v>2798</v>
      </c>
      <c r="D152" s="19" t="s">
        <v>2799</v>
      </c>
    </row>
    <row r="153" spans="1:4" ht="31.5" x14ac:dyDescent="0.25">
      <c r="A153" s="36"/>
      <c r="B153" s="17">
        <v>602909999172</v>
      </c>
      <c r="C153" s="19" t="s">
        <v>2800</v>
      </c>
      <c r="D153" s="19" t="s">
        <v>2801</v>
      </c>
    </row>
    <row r="154" spans="1:4" ht="31.5" x14ac:dyDescent="0.25">
      <c r="A154" s="36"/>
      <c r="B154" s="17">
        <v>602100010102</v>
      </c>
      <c r="C154" s="19" t="s">
        <v>2802</v>
      </c>
      <c r="D154" s="19" t="s">
        <v>2803</v>
      </c>
    </row>
    <row r="155" spans="1:4" ht="31.5" x14ac:dyDescent="0.25">
      <c r="A155" s="36"/>
      <c r="B155" s="17">
        <v>602201000127</v>
      </c>
      <c r="C155" s="19" t="s">
        <v>2804</v>
      </c>
      <c r="D155" s="19" t="s">
        <v>2805</v>
      </c>
    </row>
    <row r="156" spans="1:4" ht="47.25" x14ac:dyDescent="0.25">
      <c r="A156" s="36"/>
      <c r="B156" s="17">
        <v>602301010102</v>
      </c>
      <c r="C156" s="19" t="s">
        <v>2806</v>
      </c>
      <c r="D156" s="19" t="s">
        <v>2807</v>
      </c>
    </row>
    <row r="157" spans="1:4" ht="31.5" x14ac:dyDescent="0.25">
      <c r="A157" s="36"/>
      <c r="B157" s="17">
        <v>602301090102</v>
      </c>
      <c r="C157" s="19" t="s">
        <v>2808</v>
      </c>
      <c r="D157" s="19" t="s">
        <v>2809</v>
      </c>
    </row>
    <row r="158" spans="1:4" ht="31.5" x14ac:dyDescent="0.25">
      <c r="A158" s="36"/>
      <c r="B158" s="17">
        <v>602401010102</v>
      </c>
      <c r="C158" s="19" t="s">
        <v>2810</v>
      </c>
      <c r="D158" s="19" t="s">
        <v>2811</v>
      </c>
    </row>
    <row r="159" spans="1:4" ht="31.5" x14ac:dyDescent="0.25">
      <c r="A159" s="36"/>
      <c r="B159" s="17">
        <v>602401090102</v>
      </c>
      <c r="C159" s="19" t="s">
        <v>2812</v>
      </c>
      <c r="D159" s="19" t="s">
        <v>2813</v>
      </c>
    </row>
    <row r="160" spans="1:4" ht="15.75" x14ac:dyDescent="0.25">
      <c r="A160" s="36"/>
      <c r="B160" s="17">
        <v>602909110109</v>
      </c>
      <c r="C160" s="19" t="s">
        <v>2814</v>
      </c>
      <c r="D160" s="19" t="s">
        <v>2815</v>
      </c>
    </row>
    <row r="161" spans="1:4" ht="31.5" x14ac:dyDescent="0.25">
      <c r="A161" s="36"/>
      <c r="B161" s="17">
        <v>602909191103</v>
      </c>
      <c r="C161" s="19" t="s">
        <v>2816</v>
      </c>
      <c r="D161" s="19" t="s">
        <v>2817</v>
      </c>
    </row>
    <row r="162" spans="1:4" ht="31.5" x14ac:dyDescent="0.25">
      <c r="A162" s="36"/>
      <c r="B162" s="17">
        <v>602909199117</v>
      </c>
      <c r="C162" s="19" t="s">
        <v>2818</v>
      </c>
      <c r="D162" s="19" t="s">
        <v>2819</v>
      </c>
    </row>
    <row r="163" spans="1:4" ht="31.5" x14ac:dyDescent="0.25">
      <c r="A163" s="36"/>
      <c r="B163" s="17">
        <v>602909991103</v>
      </c>
      <c r="C163" s="19" t="s">
        <v>2820</v>
      </c>
      <c r="D163" s="19" t="s">
        <v>2821</v>
      </c>
    </row>
    <row r="164" spans="1:4" ht="31.5" x14ac:dyDescent="0.25">
      <c r="A164" s="36"/>
      <c r="B164" s="17">
        <v>602909999173</v>
      </c>
      <c r="C164" s="19" t="s">
        <v>2822</v>
      </c>
      <c r="D164" s="19" t="s">
        <v>2823</v>
      </c>
    </row>
    <row r="165" spans="1:4" ht="15.75" x14ac:dyDescent="0.25">
      <c r="A165" s="36"/>
      <c r="B165" s="17">
        <v>703101000101</v>
      </c>
      <c r="C165" s="19" t="s">
        <v>2824</v>
      </c>
      <c r="D165" s="19" t="s">
        <v>2825</v>
      </c>
    </row>
    <row r="166" spans="1:4" ht="15.75" x14ac:dyDescent="0.25">
      <c r="A166" s="36"/>
      <c r="B166" s="17">
        <v>703201000103</v>
      </c>
      <c r="C166" s="19" t="s">
        <v>2826</v>
      </c>
      <c r="D166" s="19" t="s">
        <v>2827</v>
      </c>
    </row>
    <row r="167" spans="1:4" ht="63" x14ac:dyDescent="0.25">
      <c r="A167" s="36"/>
      <c r="B167" s="17">
        <v>714400001101</v>
      </c>
      <c r="C167" s="19" t="s">
        <v>2828</v>
      </c>
      <c r="D167" s="19" t="s">
        <v>2829</v>
      </c>
    </row>
    <row r="168" spans="1:4" ht="15.75" x14ac:dyDescent="0.25">
      <c r="A168" s="36"/>
      <c r="B168" s="17">
        <v>714201100101</v>
      </c>
      <c r="C168" s="19" t="s">
        <v>2830</v>
      </c>
      <c r="D168" s="19" t="s">
        <v>2831</v>
      </c>
    </row>
    <row r="169" spans="1:4" ht="15.75" x14ac:dyDescent="0.25">
      <c r="A169" s="36"/>
      <c r="B169" s="17">
        <v>714201100102</v>
      </c>
      <c r="C169" s="19" t="s">
        <v>2832</v>
      </c>
      <c r="D169" s="19" t="s">
        <v>2833</v>
      </c>
    </row>
    <row r="170" spans="1:4" ht="15.75" x14ac:dyDescent="0.25">
      <c r="A170" s="36"/>
      <c r="B170" s="17">
        <v>701100000101</v>
      </c>
      <c r="C170" s="19" t="s">
        <v>2834</v>
      </c>
      <c r="D170" s="19" t="s">
        <v>2835</v>
      </c>
    </row>
    <row r="171" spans="1:4" ht="15.75" x14ac:dyDescent="0.25">
      <c r="A171" s="36"/>
      <c r="B171" s="17">
        <v>701100000102</v>
      </c>
      <c r="C171" s="19" t="s">
        <v>2836</v>
      </c>
      <c r="D171" s="19" t="s">
        <v>2837</v>
      </c>
    </row>
    <row r="172" spans="1:4" ht="31.5" x14ac:dyDescent="0.25">
      <c r="A172" s="36"/>
      <c r="B172" s="17">
        <v>601102110999</v>
      </c>
      <c r="C172" s="19" t="s">
        <v>2838</v>
      </c>
      <c r="D172" s="19" t="s">
        <v>2839</v>
      </c>
    </row>
    <row r="173" spans="1:4" ht="15.75" x14ac:dyDescent="0.25">
      <c r="A173" s="36"/>
      <c r="B173" s="17">
        <v>601102190999</v>
      </c>
      <c r="C173" s="19" t="s">
        <v>2840</v>
      </c>
      <c r="D173" s="19" t="s">
        <v>2841</v>
      </c>
    </row>
    <row r="174" spans="1:4" ht="63" x14ac:dyDescent="0.25">
      <c r="A174" s="36"/>
      <c r="B174" s="17">
        <v>601200099105</v>
      </c>
      <c r="C174" s="19" t="s">
        <v>2842</v>
      </c>
      <c r="D174" s="19" t="s">
        <v>2843</v>
      </c>
    </row>
    <row r="175" spans="1:4" ht="31.5" x14ac:dyDescent="0.25">
      <c r="A175" s="36"/>
      <c r="B175" s="17">
        <v>601109199106</v>
      </c>
      <c r="C175" s="19" t="s">
        <v>2844</v>
      </c>
      <c r="D175" s="19" t="s">
        <v>2845</v>
      </c>
    </row>
    <row r="176" spans="1:4" ht="63" x14ac:dyDescent="0.25">
      <c r="A176" s="36"/>
      <c r="B176" s="17">
        <v>601200099106</v>
      </c>
      <c r="C176" s="19" t="s">
        <v>2846</v>
      </c>
      <c r="D176" s="19" t="s">
        <v>2847</v>
      </c>
    </row>
    <row r="177" spans="1:4" ht="31.5" x14ac:dyDescent="0.25">
      <c r="A177" s="36"/>
      <c r="B177" s="17">
        <v>601109199107</v>
      </c>
      <c r="C177" s="19" t="s">
        <v>2848</v>
      </c>
      <c r="D177" s="19" t="s">
        <v>2849</v>
      </c>
    </row>
    <row r="178" spans="1:4" ht="63" x14ac:dyDescent="0.25">
      <c r="A178" s="36"/>
      <c r="B178" s="17">
        <v>601200099107</v>
      </c>
      <c r="C178" s="19" t="s">
        <v>2850</v>
      </c>
      <c r="D178" s="19" t="s">
        <v>2851</v>
      </c>
    </row>
    <row r="179" spans="1:4" ht="31.5" x14ac:dyDescent="0.25">
      <c r="A179" s="36"/>
      <c r="B179" s="17">
        <v>601109199108</v>
      </c>
      <c r="C179" s="19" t="s">
        <v>2852</v>
      </c>
      <c r="D179" s="19" t="s">
        <v>2853</v>
      </c>
    </row>
    <row r="180" spans="1:4" ht="63" x14ac:dyDescent="0.25">
      <c r="A180" s="36"/>
      <c r="B180" s="17">
        <v>601200099108</v>
      </c>
      <c r="C180" s="19" t="s">
        <v>2854</v>
      </c>
      <c r="D180" s="19" t="s">
        <v>2855</v>
      </c>
    </row>
    <row r="181" spans="1:4" ht="31.5" x14ac:dyDescent="0.25">
      <c r="A181" s="36"/>
      <c r="B181" s="17">
        <v>601109199109</v>
      </c>
      <c r="C181" s="19" t="s">
        <v>2856</v>
      </c>
      <c r="D181" s="19" t="s">
        <v>2857</v>
      </c>
    </row>
    <row r="182" spans="1:4" ht="31.5" x14ac:dyDescent="0.25">
      <c r="A182" s="36"/>
      <c r="B182" s="17">
        <v>601109999101</v>
      </c>
      <c r="C182" s="19" t="s">
        <v>2858</v>
      </c>
      <c r="D182" s="19" t="s">
        <v>2859</v>
      </c>
    </row>
    <row r="183" spans="1:4" ht="63" x14ac:dyDescent="0.25">
      <c r="A183" s="36"/>
      <c r="B183" s="17">
        <v>601200099109</v>
      </c>
      <c r="C183" s="19" t="s">
        <v>2860</v>
      </c>
      <c r="D183" s="19" t="s">
        <v>2861</v>
      </c>
    </row>
    <row r="184" spans="1:4" ht="31.5" x14ac:dyDescent="0.25">
      <c r="A184" s="36"/>
      <c r="B184" s="17">
        <v>601109110999</v>
      </c>
      <c r="C184" s="19" t="s">
        <v>2862</v>
      </c>
      <c r="D184" s="19" t="s">
        <v>2863</v>
      </c>
    </row>
    <row r="185" spans="1:4" ht="15.75" x14ac:dyDescent="0.25">
      <c r="A185" s="36"/>
      <c r="B185" s="17">
        <v>601109910999</v>
      </c>
      <c r="C185" s="19" t="s">
        <v>2864</v>
      </c>
      <c r="D185" s="19" t="s">
        <v>2865</v>
      </c>
    </row>
    <row r="186" spans="1:4" ht="31.5" x14ac:dyDescent="0.25">
      <c r="A186" s="36"/>
      <c r="B186" s="17">
        <v>601200010999</v>
      </c>
      <c r="C186" s="19" t="s">
        <v>2866</v>
      </c>
      <c r="D186" s="19" t="s">
        <v>2867</v>
      </c>
    </row>
    <row r="187" spans="1:4" ht="15.75" x14ac:dyDescent="0.25">
      <c r="A187" s="36"/>
      <c r="B187" s="17">
        <v>601101000999</v>
      </c>
      <c r="C187" s="19" t="s">
        <v>2868</v>
      </c>
      <c r="D187" s="19" t="s">
        <v>2869</v>
      </c>
    </row>
    <row r="188" spans="1:4" ht="15.75" x14ac:dyDescent="0.25">
      <c r="A188" s="36"/>
      <c r="B188" s="17">
        <v>714902100999</v>
      </c>
      <c r="C188" s="19" t="s">
        <v>2870</v>
      </c>
      <c r="D188" s="19" t="s">
        <v>2871</v>
      </c>
    </row>
    <row r="189" spans="1:4" ht="31.5" x14ac:dyDescent="0.25">
      <c r="A189" s="36"/>
      <c r="B189" s="17">
        <v>601109191999</v>
      </c>
      <c r="C189" s="19" t="s">
        <v>2872</v>
      </c>
      <c r="D189" s="19" t="s">
        <v>2873</v>
      </c>
    </row>
    <row r="190" spans="1:4" ht="47.25" x14ac:dyDescent="0.25">
      <c r="A190" s="36"/>
      <c r="B190" s="17">
        <v>601109199110</v>
      </c>
      <c r="C190" s="19" t="s">
        <v>2874</v>
      </c>
      <c r="D190" s="19" t="s">
        <v>2875</v>
      </c>
    </row>
    <row r="191" spans="1:4" ht="31.5" x14ac:dyDescent="0.25">
      <c r="A191" s="36"/>
      <c r="B191" s="17">
        <v>601109991999</v>
      </c>
      <c r="C191" s="19" t="s">
        <v>2876</v>
      </c>
      <c r="D191" s="19" t="s">
        <v>2877</v>
      </c>
    </row>
    <row r="192" spans="1:4" ht="31.5" x14ac:dyDescent="0.25">
      <c r="A192" s="36"/>
      <c r="B192" s="17">
        <v>601109999102</v>
      </c>
      <c r="C192" s="19" t="s">
        <v>2878</v>
      </c>
      <c r="D192" s="19" t="s">
        <v>2879</v>
      </c>
    </row>
    <row r="193" spans="1:4" ht="15.75" x14ac:dyDescent="0.25">
      <c r="A193" s="36"/>
      <c r="B193" s="17">
        <v>601200020999</v>
      </c>
      <c r="C193" s="19" t="s">
        <v>2880</v>
      </c>
      <c r="D193" s="19" t="s">
        <v>2881</v>
      </c>
    </row>
    <row r="194" spans="1:4" ht="31.5" x14ac:dyDescent="0.25">
      <c r="A194" s="36"/>
      <c r="B194" s="17">
        <v>601200091999</v>
      </c>
      <c r="C194" s="19" t="s">
        <v>2882</v>
      </c>
      <c r="D194" s="19" t="s">
        <v>2883</v>
      </c>
    </row>
    <row r="195" spans="1:4" ht="63" x14ac:dyDescent="0.25">
      <c r="A195" s="36"/>
      <c r="B195" s="17">
        <v>601200099110</v>
      </c>
      <c r="C195" s="19" t="s">
        <v>2884</v>
      </c>
      <c r="D195" s="19" t="s">
        <v>2885</v>
      </c>
    </row>
    <row r="196" spans="1:4" ht="31.5" x14ac:dyDescent="0.25">
      <c r="A196" s="36"/>
      <c r="B196" s="17">
        <v>714909010101</v>
      </c>
      <c r="C196" s="19" t="s">
        <v>2886</v>
      </c>
      <c r="D196" s="19" t="s">
        <v>2887</v>
      </c>
    </row>
    <row r="197" spans="1:4" ht="47.25" x14ac:dyDescent="0.25">
      <c r="A197" s="36"/>
      <c r="B197" s="17">
        <v>714909091999</v>
      </c>
      <c r="C197" s="19" t="s">
        <v>2888</v>
      </c>
      <c r="D197" s="19" t="s">
        <v>2889</v>
      </c>
    </row>
    <row r="198" spans="1:4" ht="47.25" x14ac:dyDescent="0.25">
      <c r="A198" s="36"/>
      <c r="B198" s="17">
        <v>714909099999</v>
      </c>
      <c r="C198" s="19" t="s">
        <v>2890</v>
      </c>
      <c r="D198" s="19" t="s">
        <v>2891</v>
      </c>
    </row>
    <row r="199" spans="1:4" ht="15.75" x14ac:dyDescent="0.25">
      <c r="B199" s="4"/>
    </row>
    <row r="200" spans="1:4" ht="15.75" x14ac:dyDescent="0.25">
      <c r="B200" s="4"/>
    </row>
    <row r="201" spans="1:4" ht="15.75" x14ac:dyDescent="0.25">
      <c r="B201" s="4"/>
    </row>
    <row r="202" spans="1:4" ht="15.75" x14ac:dyDescent="0.25">
      <c r="B202" s="4"/>
    </row>
    <row r="203" spans="1:4" ht="15.75" x14ac:dyDescent="0.25">
      <c r="B203" s="4"/>
    </row>
    <row r="204" spans="1:4" ht="15.75" x14ac:dyDescent="0.25">
      <c r="B204" s="4"/>
    </row>
    <row r="205" spans="1:4" ht="15.75" x14ac:dyDescent="0.25">
      <c r="B205" s="4"/>
    </row>
    <row r="206" spans="1:4" ht="15.75" x14ac:dyDescent="0.25">
      <c r="B206" s="4"/>
    </row>
    <row r="207" spans="1:4" ht="15.75" x14ac:dyDescent="0.25">
      <c r="B207" s="4"/>
    </row>
    <row r="208" spans="1:4" ht="15.75" x14ac:dyDescent="0.25">
      <c r="B208" s="4"/>
    </row>
    <row r="209" spans="2:2" ht="15.75" x14ac:dyDescent="0.25">
      <c r="B209" s="4"/>
    </row>
    <row r="210" spans="2:2" ht="15.75" x14ac:dyDescent="0.25">
      <c r="B210" s="4"/>
    </row>
    <row r="211" spans="2:2" ht="15.75" x14ac:dyDescent="0.25">
      <c r="B211" s="4"/>
    </row>
    <row r="212" spans="2:2" ht="15.75" x14ac:dyDescent="0.25">
      <c r="B212" s="4"/>
    </row>
    <row r="213" spans="2:2" ht="15.75" x14ac:dyDescent="0.25">
      <c r="B213" s="4"/>
    </row>
    <row r="214" spans="2:2" ht="15.75" x14ac:dyDescent="0.25">
      <c r="B214" s="4"/>
    </row>
    <row r="215" spans="2:2" ht="15.75" x14ac:dyDescent="0.25">
      <c r="B215" s="4"/>
    </row>
    <row r="216" spans="2:2" ht="15.75" x14ac:dyDescent="0.25">
      <c r="B216" s="4"/>
    </row>
    <row r="217" spans="2:2" ht="15.75" x14ac:dyDescent="0.25">
      <c r="B217" s="4"/>
    </row>
    <row r="218" spans="2:2" ht="15.75" x14ac:dyDescent="0.25">
      <c r="B218" s="4"/>
    </row>
    <row r="219" spans="2:2" ht="15.75" x14ac:dyDescent="0.25">
      <c r="B219" s="4"/>
    </row>
    <row r="220" spans="2:2" ht="15.75" x14ac:dyDescent="0.25">
      <c r="B220" s="4"/>
    </row>
    <row r="221" spans="2:2" ht="15.75" x14ac:dyDescent="0.25">
      <c r="B221" s="4"/>
    </row>
    <row r="222" spans="2:2" ht="15.75" x14ac:dyDescent="0.25">
      <c r="B222" s="4"/>
    </row>
    <row r="223" spans="2:2" ht="15.75" x14ac:dyDescent="0.25">
      <c r="B223" s="4"/>
    </row>
    <row r="224" spans="2:2" ht="15.75" x14ac:dyDescent="0.25">
      <c r="B224" s="4"/>
    </row>
    <row r="225" spans="2:2" ht="15.75" x14ac:dyDescent="0.25">
      <c r="B225" s="4"/>
    </row>
    <row r="226" spans="2:2" ht="15.75" x14ac:dyDescent="0.25">
      <c r="B226" s="4"/>
    </row>
    <row r="227" spans="2:2" ht="15.75" x14ac:dyDescent="0.25">
      <c r="B227" s="4"/>
    </row>
    <row r="228" spans="2:2" ht="15.75" x14ac:dyDescent="0.25">
      <c r="B228" s="4"/>
    </row>
    <row r="229" spans="2:2" ht="15.75" x14ac:dyDescent="0.25">
      <c r="B229" s="4"/>
    </row>
    <row r="230" spans="2:2" ht="15.75" x14ac:dyDescent="0.25">
      <c r="B230" s="4"/>
    </row>
    <row r="231" spans="2:2" ht="15.75" x14ac:dyDescent="0.25">
      <c r="B231" s="4"/>
    </row>
    <row r="232" spans="2:2" ht="15.75" x14ac:dyDescent="0.25">
      <c r="B232" s="4"/>
    </row>
    <row r="233" spans="2:2" ht="15.75" x14ac:dyDescent="0.25">
      <c r="B233" s="4"/>
    </row>
    <row r="234" spans="2:2" ht="15.75" x14ac:dyDescent="0.25">
      <c r="B234" s="4"/>
    </row>
    <row r="235" spans="2:2" ht="15.75" x14ac:dyDescent="0.25">
      <c r="B235" s="4"/>
    </row>
    <row r="236" spans="2:2" ht="15.75" x14ac:dyDescent="0.25">
      <c r="B236" s="4"/>
    </row>
    <row r="237" spans="2:2" ht="15.75" x14ac:dyDescent="0.25">
      <c r="B237" s="4"/>
    </row>
    <row r="238" spans="2:2" ht="15.75" x14ac:dyDescent="0.25">
      <c r="B238" s="4"/>
    </row>
    <row r="239" spans="2:2" ht="15.75" x14ac:dyDescent="0.25">
      <c r="B239" s="4"/>
    </row>
    <row r="240" spans="2:2" ht="15.75" x14ac:dyDescent="0.25">
      <c r="B240" s="4"/>
    </row>
    <row r="241" spans="2:2" ht="15.75" x14ac:dyDescent="0.25">
      <c r="B241" s="4"/>
    </row>
    <row r="242" spans="2:2" ht="15.75" x14ac:dyDescent="0.25">
      <c r="B242" s="4"/>
    </row>
    <row r="243" spans="2:2" ht="15.75" x14ac:dyDescent="0.25">
      <c r="B243" s="4"/>
    </row>
    <row r="244" spans="2:2" ht="15.75" x14ac:dyDescent="0.25">
      <c r="B244" s="4"/>
    </row>
    <row r="245" spans="2:2" ht="15.75" x14ac:dyDescent="0.25">
      <c r="B245" s="4"/>
    </row>
    <row r="246" spans="2:2" ht="15.75" x14ac:dyDescent="0.25">
      <c r="B246" s="4"/>
    </row>
    <row r="247" spans="2:2" ht="15.75" x14ac:dyDescent="0.25">
      <c r="B247" s="4"/>
    </row>
    <row r="248" spans="2:2" ht="15.75" x14ac:dyDescent="0.25">
      <c r="B248" s="4"/>
    </row>
    <row r="249" spans="2:2" ht="15.75" x14ac:dyDescent="0.25">
      <c r="B249" s="4"/>
    </row>
    <row r="250" spans="2:2" ht="15.75" x14ac:dyDescent="0.25">
      <c r="B250" s="4"/>
    </row>
    <row r="251" spans="2:2" ht="15.75" x14ac:dyDescent="0.25">
      <c r="B251" s="4"/>
    </row>
    <row r="252" spans="2:2" ht="15.75" x14ac:dyDescent="0.25">
      <c r="B252" s="4"/>
    </row>
    <row r="253" spans="2:2" ht="15.75" x14ac:dyDescent="0.25">
      <c r="B253" s="4"/>
    </row>
    <row r="254" spans="2:2" ht="15.75" x14ac:dyDescent="0.25">
      <c r="B254" s="4"/>
    </row>
    <row r="255" spans="2:2" ht="15.75" x14ac:dyDescent="0.25">
      <c r="B255" s="4"/>
    </row>
    <row r="256" spans="2:2" ht="15.75" x14ac:dyDescent="0.25">
      <c r="B256" s="4"/>
    </row>
    <row r="257" spans="2:2" ht="15.75" x14ac:dyDescent="0.25">
      <c r="B257" s="4"/>
    </row>
    <row r="258" spans="2:2" ht="15.75" x14ac:dyDescent="0.25">
      <c r="B258" s="4"/>
    </row>
    <row r="259" spans="2:2" ht="15.75" x14ac:dyDescent="0.25">
      <c r="B259" s="4"/>
    </row>
    <row r="260" spans="2:2" ht="15.75" x14ac:dyDescent="0.25">
      <c r="B260" s="4"/>
    </row>
    <row r="261" spans="2:2" ht="15.75" x14ac:dyDescent="0.25">
      <c r="B261" s="4"/>
    </row>
    <row r="262" spans="2:2" ht="15.75" x14ac:dyDescent="0.25">
      <c r="B262" s="4"/>
    </row>
    <row r="263" spans="2:2" ht="15.75" x14ac:dyDescent="0.25">
      <c r="B263" s="4"/>
    </row>
    <row r="264" spans="2:2" ht="15.75" x14ac:dyDescent="0.25">
      <c r="B264" s="4"/>
    </row>
    <row r="265" spans="2:2" ht="15.75" x14ac:dyDescent="0.25">
      <c r="B265" s="4"/>
    </row>
    <row r="266" spans="2:2" ht="15.75" x14ac:dyDescent="0.25">
      <c r="B266" s="4"/>
    </row>
    <row r="267" spans="2:2" ht="15.75" x14ac:dyDescent="0.25">
      <c r="B267" s="4"/>
    </row>
    <row r="268" spans="2:2" ht="15.75" x14ac:dyDescent="0.25">
      <c r="B268" s="4"/>
    </row>
    <row r="269" spans="2:2" ht="15.75" x14ac:dyDescent="0.25">
      <c r="B269" s="4"/>
    </row>
    <row r="270" spans="2:2" ht="15.75" x14ac:dyDescent="0.25">
      <c r="B270" s="4"/>
    </row>
    <row r="271" spans="2:2" ht="15.75" x14ac:dyDescent="0.25">
      <c r="B271" s="4"/>
    </row>
    <row r="272" spans="2:2" ht="15.75" x14ac:dyDescent="0.25">
      <c r="B272" s="4"/>
    </row>
    <row r="273" spans="2:2" ht="15.75" x14ac:dyDescent="0.25">
      <c r="B273" s="4"/>
    </row>
    <row r="274" spans="2:2" ht="15.75" x14ac:dyDescent="0.25">
      <c r="B274" s="4"/>
    </row>
    <row r="275" spans="2:2" ht="15.75" x14ac:dyDescent="0.25">
      <c r="B275" s="4"/>
    </row>
    <row r="276" spans="2:2" ht="15.75" x14ac:dyDescent="0.25">
      <c r="B276" s="4"/>
    </row>
    <row r="277" spans="2:2" ht="15.75" x14ac:dyDescent="0.25">
      <c r="B277" s="4"/>
    </row>
    <row r="278" spans="2:2" ht="15.75" x14ac:dyDescent="0.25">
      <c r="B278" s="4"/>
    </row>
    <row r="279" spans="2:2" ht="15.75" x14ac:dyDescent="0.25">
      <c r="B279" s="4"/>
    </row>
    <row r="280" spans="2:2" ht="15.75" x14ac:dyDescent="0.25">
      <c r="B280" s="4"/>
    </row>
    <row r="281" spans="2:2" ht="15.75" x14ac:dyDescent="0.25">
      <c r="B281" s="4"/>
    </row>
    <row r="282" spans="2:2" ht="15.75" x14ac:dyDescent="0.25">
      <c r="B282" s="4"/>
    </row>
    <row r="283" spans="2:2" ht="15.75" x14ac:dyDescent="0.25">
      <c r="B283" s="4"/>
    </row>
    <row r="284" spans="2:2" ht="15.75" x14ac:dyDescent="0.25">
      <c r="B284" s="4"/>
    </row>
    <row r="285" spans="2:2" ht="15.75" x14ac:dyDescent="0.25">
      <c r="B285" s="4"/>
    </row>
    <row r="286" spans="2:2" ht="15.75" x14ac:dyDescent="0.25">
      <c r="B286" s="4"/>
    </row>
    <row r="287" spans="2:2" ht="15.75" x14ac:dyDescent="0.25">
      <c r="B287" s="4"/>
    </row>
    <row r="288" spans="2:2" ht="15.75" x14ac:dyDescent="0.25">
      <c r="B288" s="4"/>
    </row>
    <row r="289" spans="2:2" ht="15.75" x14ac:dyDescent="0.25">
      <c r="B289" s="4"/>
    </row>
    <row r="290" spans="2:2" ht="15.75" x14ac:dyDescent="0.25">
      <c r="B290" s="4"/>
    </row>
    <row r="291" spans="2:2" ht="15.75" x14ac:dyDescent="0.25">
      <c r="B291" s="4"/>
    </row>
    <row r="292" spans="2:2" ht="15.75" x14ac:dyDescent="0.25">
      <c r="B292" s="4"/>
    </row>
    <row r="293" spans="2:2" ht="15.75" x14ac:dyDescent="0.25">
      <c r="B293" s="4"/>
    </row>
    <row r="294" spans="2:2" ht="15.75" x14ac:dyDescent="0.25">
      <c r="B294" s="4"/>
    </row>
    <row r="295" spans="2:2" ht="15.75" x14ac:dyDescent="0.25">
      <c r="B295" s="4"/>
    </row>
    <row r="296" spans="2:2" ht="15.75" x14ac:dyDescent="0.25">
      <c r="B296" s="4"/>
    </row>
    <row r="297" spans="2:2" ht="15.75" x14ac:dyDescent="0.25">
      <c r="B297" s="4"/>
    </row>
    <row r="298" spans="2:2" ht="15.75" x14ac:dyDescent="0.25">
      <c r="B298" s="4"/>
    </row>
    <row r="299" spans="2:2" ht="15.75" x14ac:dyDescent="0.25">
      <c r="B299" s="4"/>
    </row>
    <row r="300" spans="2:2" ht="15.75" x14ac:dyDescent="0.25">
      <c r="B300" s="4"/>
    </row>
    <row r="301" spans="2:2" ht="15.75" x14ac:dyDescent="0.25">
      <c r="B301" s="4"/>
    </row>
    <row r="302" spans="2:2" ht="15.75" x14ac:dyDescent="0.25">
      <c r="B302" s="4"/>
    </row>
    <row r="303" spans="2:2" ht="15.75" x14ac:dyDescent="0.25">
      <c r="B303" s="4"/>
    </row>
    <row r="304" spans="2:2" ht="15.75" x14ac:dyDescent="0.25">
      <c r="B304" s="4"/>
    </row>
    <row r="305" spans="2:2" ht="15.75" x14ac:dyDescent="0.25">
      <c r="B305" s="4"/>
    </row>
    <row r="306" spans="2:2" ht="15.75" x14ac:dyDescent="0.25">
      <c r="B306" s="4"/>
    </row>
    <row r="307" spans="2:2" ht="15.75" x14ac:dyDescent="0.25">
      <c r="B307" s="4"/>
    </row>
    <row r="308" spans="2:2" ht="15.75" x14ac:dyDescent="0.25">
      <c r="B308" s="4"/>
    </row>
    <row r="309" spans="2:2" ht="15.75" x14ac:dyDescent="0.25">
      <c r="B309" s="4"/>
    </row>
    <row r="310" spans="2:2" ht="15.75" x14ac:dyDescent="0.25">
      <c r="B310" s="4"/>
    </row>
    <row r="311" spans="2:2" ht="15.75" x14ac:dyDescent="0.25">
      <c r="B311" s="4"/>
    </row>
    <row r="312" spans="2:2" ht="15.75" x14ac:dyDescent="0.25">
      <c r="B312" s="4"/>
    </row>
    <row r="313" spans="2:2" ht="15.75" x14ac:dyDescent="0.25">
      <c r="B313" s="4"/>
    </row>
    <row r="314" spans="2:2" ht="15.75" x14ac:dyDescent="0.25">
      <c r="B314" s="4"/>
    </row>
    <row r="315" spans="2:2" ht="15.75" x14ac:dyDescent="0.25">
      <c r="B315" s="4"/>
    </row>
    <row r="316" spans="2:2" ht="15.75" x14ac:dyDescent="0.25">
      <c r="B316" s="4"/>
    </row>
    <row r="317" spans="2:2" ht="15.75" x14ac:dyDescent="0.25">
      <c r="B317" s="4"/>
    </row>
    <row r="318" spans="2:2" ht="15.75" x14ac:dyDescent="0.25">
      <c r="B318" s="4"/>
    </row>
    <row r="319" spans="2:2" ht="15.75" x14ac:dyDescent="0.25">
      <c r="B319" s="4"/>
    </row>
    <row r="320" spans="2:2" ht="15.75" x14ac:dyDescent="0.25">
      <c r="B320" s="4"/>
    </row>
    <row r="321" spans="2:2" ht="15.75" x14ac:dyDescent="0.25">
      <c r="B321" s="4"/>
    </row>
    <row r="322" spans="2:2" ht="15.75" x14ac:dyDescent="0.25">
      <c r="B322" s="4"/>
    </row>
    <row r="323" spans="2:2" ht="15.75" x14ac:dyDescent="0.25">
      <c r="B323" s="4"/>
    </row>
    <row r="324" spans="2:2" ht="15.75" x14ac:dyDescent="0.25">
      <c r="B324" s="4"/>
    </row>
    <row r="325" spans="2:2" ht="15.75" x14ac:dyDescent="0.25">
      <c r="B325" s="4"/>
    </row>
    <row r="326" spans="2:2" ht="15.75" x14ac:dyDescent="0.25">
      <c r="B326" s="4"/>
    </row>
    <row r="327" spans="2:2" ht="15.75" x14ac:dyDescent="0.25">
      <c r="B327" s="4"/>
    </row>
    <row r="328" spans="2:2" ht="15.75" x14ac:dyDescent="0.25">
      <c r="B328" s="4"/>
    </row>
    <row r="329" spans="2:2" ht="15.75" x14ac:dyDescent="0.25">
      <c r="B329" s="4"/>
    </row>
    <row r="330" spans="2:2" ht="15.75" x14ac:dyDescent="0.25">
      <c r="B330" s="4"/>
    </row>
    <row r="331" spans="2:2" ht="15.75" x14ac:dyDescent="0.25">
      <c r="B331" s="4"/>
    </row>
    <row r="332" spans="2:2" ht="15.75" x14ac:dyDescent="0.25">
      <c r="B332" s="4"/>
    </row>
    <row r="333" spans="2:2" ht="15.75" x14ac:dyDescent="0.25">
      <c r="B333" s="4"/>
    </row>
    <row r="334" spans="2:2" ht="15.75" x14ac:dyDescent="0.25">
      <c r="B334" s="4"/>
    </row>
    <row r="335" spans="2:2" ht="15.75" x14ac:dyDescent="0.25">
      <c r="B335" s="4"/>
    </row>
    <row r="336" spans="2:2" ht="15.75" x14ac:dyDescent="0.25">
      <c r="B336" s="4"/>
    </row>
    <row r="337" spans="2:2" ht="15.75" x14ac:dyDescent="0.25">
      <c r="B337" s="4"/>
    </row>
    <row r="338" spans="2:2" ht="15.75" x14ac:dyDescent="0.25">
      <c r="B338" s="4"/>
    </row>
    <row r="339" spans="2:2" ht="15.75" x14ac:dyDescent="0.25">
      <c r="B339" s="4"/>
    </row>
    <row r="340" spans="2:2" ht="15.75" x14ac:dyDescent="0.25">
      <c r="B340" s="4"/>
    </row>
    <row r="341" spans="2:2" ht="15.75" x14ac:dyDescent="0.25">
      <c r="B341" s="4"/>
    </row>
    <row r="342" spans="2:2" ht="15.75" x14ac:dyDescent="0.25">
      <c r="B342" s="4"/>
    </row>
    <row r="343" spans="2:2" ht="15.75" x14ac:dyDescent="0.25">
      <c r="B343" s="4"/>
    </row>
    <row r="344" spans="2:2" ht="15.75" x14ac:dyDescent="0.25">
      <c r="B344" s="4"/>
    </row>
    <row r="345" spans="2:2" ht="15.75" x14ac:dyDescent="0.25">
      <c r="B345" s="4"/>
    </row>
    <row r="346" spans="2:2" ht="15.75" x14ac:dyDescent="0.25">
      <c r="B346" s="4"/>
    </row>
    <row r="347" spans="2:2" ht="15.75" x14ac:dyDescent="0.25">
      <c r="B347" s="4"/>
    </row>
    <row r="348" spans="2:2" ht="15.75" x14ac:dyDescent="0.25">
      <c r="B348" s="4"/>
    </row>
    <row r="349" spans="2:2" ht="15.75" x14ac:dyDescent="0.25">
      <c r="B349" s="4"/>
    </row>
    <row r="350" spans="2:2" ht="15.75" x14ac:dyDescent="0.25">
      <c r="B350" s="4"/>
    </row>
    <row r="351" spans="2:2" ht="15.75" x14ac:dyDescent="0.25">
      <c r="B351" s="4"/>
    </row>
    <row r="352" spans="2:2" ht="15.75" x14ac:dyDescent="0.25">
      <c r="B352" s="4"/>
    </row>
    <row r="353" spans="2:2" ht="15.75" x14ac:dyDescent="0.25">
      <c r="B353" s="4"/>
    </row>
    <row r="354" spans="2:2" ht="15.75" x14ac:dyDescent="0.25">
      <c r="B354" s="4"/>
    </row>
    <row r="355" spans="2:2" ht="15.75" x14ac:dyDescent="0.25">
      <c r="B355" s="4"/>
    </row>
    <row r="356" spans="2:2" ht="15.75" x14ac:dyDescent="0.25">
      <c r="B356" s="4"/>
    </row>
    <row r="357" spans="2:2" ht="15.75" x14ac:dyDescent="0.25">
      <c r="B357" s="4"/>
    </row>
    <row r="358" spans="2:2" ht="15.75" x14ac:dyDescent="0.25">
      <c r="B358" s="4"/>
    </row>
    <row r="359" spans="2:2" ht="15.75" x14ac:dyDescent="0.25">
      <c r="B359" s="4"/>
    </row>
    <row r="360" spans="2:2" ht="15.75" x14ac:dyDescent="0.25">
      <c r="B360" s="4"/>
    </row>
    <row r="361" spans="2:2" ht="15.75" x14ac:dyDescent="0.25">
      <c r="B361" s="4"/>
    </row>
    <row r="362" spans="2:2" ht="15.75" x14ac:dyDescent="0.25">
      <c r="B362" s="4"/>
    </row>
    <row r="363" spans="2:2" ht="15.75" x14ac:dyDescent="0.25">
      <c r="B363" s="4"/>
    </row>
    <row r="364" spans="2:2" ht="15.75" x14ac:dyDescent="0.25">
      <c r="B364" s="4"/>
    </row>
    <row r="365" spans="2:2" ht="15.75" x14ac:dyDescent="0.25">
      <c r="B365" s="4"/>
    </row>
    <row r="366" spans="2:2" ht="15.75" x14ac:dyDescent="0.25">
      <c r="B366" s="4"/>
    </row>
    <row r="367" spans="2:2" ht="15.75" x14ac:dyDescent="0.25">
      <c r="B367" s="4"/>
    </row>
    <row r="368" spans="2:2" ht="15.75" x14ac:dyDescent="0.25">
      <c r="B368" s="4"/>
    </row>
    <row r="369" spans="2:2" ht="15.75" x14ac:dyDescent="0.25">
      <c r="B369" s="4"/>
    </row>
    <row r="370" spans="2:2" ht="15.75" x14ac:dyDescent="0.25">
      <c r="B370" s="4"/>
    </row>
    <row r="371" spans="2:2" ht="15.75" x14ac:dyDescent="0.25">
      <c r="B371" s="4"/>
    </row>
    <row r="372" spans="2:2" ht="15.75" x14ac:dyDescent="0.25">
      <c r="B372" s="4"/>
    </row>
    <row r="373" spans="2:2" ht="15.75" x14ac:dyDescent="0.25">
      <c r="B373" s="4"/>
    </row>
    <row r="374" spans="2:2" ht="15.75" x14ac:dyDescent="0.25">
      <c r="B374" s="4"/>
    </row>
    <row r="375" spans="2:2" ht="15.75" x14ac:dyDescent="0.25">
      <c r="B375" s="4"/>
    </row>
    <row r="376" spans="2:2" ht="15.75" x14ac:dyDescent="0.25">
      <c r="B376" s="4"/>
    </row>
    <row r="377" spans="2:2" ht="15.75" x14ac:dyDescent="0.25">
      <c r="B377" s="4"/>
    </row>
    <row r="378" spans="2:2" ht="15.75" x14ac:dyDescent="0.25">
      <c r="B378" s="4"/>
    </row>
    <row r="379" spans="2:2" ht="15.75" x14ac:dyDescent="0.25">
      <c r="B379" s="4"/>
    </row>
    <row r="380" spans="2:2" ht="15.75" x14ac:dyDescent="0.25">
      <c r="B380" s="4"/>
    </row>
    <row r="381" spans="2:2" ht="15.75" x14ac:dyDescent="0.25">
      <c r="B381" s="4"/>
    </row>
    <row r="382" spans="2:2" ht="15.75" x14ac:dyDescent="0.25">
      <c r="B382" s="4"/>
    </row>
    <row r="383" spans="2:2" ht="15.75" x14ac:dyDescent="0.25">
      <c r="B383" s="4"/>
    </row>
    <row r="384" spans="2:2" ht="15.75" x14ac:dyDescent="0.25">
      <c r="B384" s="4"/>
    </row>
    <row r="385" spans="2:2" ht="15.75" x14ac:dyDescent="0.25">
      <c r="B385" s="4"/>
    </row>
    <row r="386" spans="2:2" ht="15.75" x14ac:dyDescent="0.25">
      <c r="B386" s="4"/>
    </row>
    <row r="387" spans="2:2" ht="15.75" x14ac:dyDescent="0.25">
      <c r="B387" s="4"/>
    </row>
    <row r="388" spans="2:2" ht="15.75" x14ac:dyDescent="0.25">
      <c r="B388" s="4"/>
    </row>
    <row r="389" spans="2:2" ht="15.75" x14ac:dyDescent="0.25">
      <c r="B389" s="4"/>
    </row>
    <row r="390" spans="2:2" ht="15.75" x14ac:dyDescent="0.25">
      <c r="B390" s="4"/>
    </row>
    <row r="391" spans="2:2" ht="15.75" x14ac:dyDescent="0.25">
      <c r="B391" s="4"/>
    </row>
    <row r="392" spans="2:2" ht="15.75" x14ac:dyDescent="0.25">
      <c r="B392" s="4"/>
    </row>
    <row r="393" spans="2:2" ht="15.75" x14ac:dyDescent="0.25">
      <c r="B393" s="4"/>
    </row>
    <row r="394" spans="2:2" ht="15.75" x14ac:dyDescent="0.25">
      <c r="B394" s="4"/>
    </row>
    <row r="395" spans="2:2" ht="15.75" x14ac:dyDescent="0.25">
      <c r="B395" s="4"/>
    </row>
    <row r="396" spans="2:2" ht="15.75" x14ac:dyDescent="0.25">
      <c r="B396" s="4"/>
    </row>
    <row r="397" spans="2:2" ht="15.75" x14ac:dyDescent="0.25">
      <c r="B397" s="4"/>
    </row>
    <row r="398" spans="2:2" ht="15.75" x14ac:dyDescent="0.25">
      <c r="B398" s="4"/>
    </row>
    <row r="399" spans="2:2" ht="15.75" x14ac:dyDescent="0.25">
      <c r="B399" s="4"/>
    </row>
    <row r="400" spans="2:2" ht="15.75" x14ac:dyDescent="0.25">
      <c r="B400" s="4"/>
    </row>
    <row r="401" spans="2:2" ht="15.75" x14ac:dyDescent="0.25">
      <c r="B401" s="4"/>
    </row>
    <row r="402" spans="2:2" ht="15.75" x14ac:dyDescent="0.25">
      <c r="B402" s="4"/>
    </row>
    <row r="403" spans="2:2" ht="15.75" x14ac:dyDescent="0.25">
      <c r="B403" s="4"/>
    </row>
    <row r="404" spans="2:2" ht="15.75" x14ac:dyDescent="0.25">
      <c r="B404" s="4"/>
    </row>
    <row r="405" spans="2:2" ht="15.75" x14ac:dyDescent="0.25">
      <c r="B405" s="4"/>
    </row>
    <row r="406" spans="2:2" ht="15.75" x14ac:dyDescent="0.25">
      <c r="B406" s="4"/>
    </row>
    <row r="407" spans="2:2" ht="15.75" x14ac:dyDescent="0.25">
      <c r="B407" s="4"/>
    </row>
    <row r="408" spans="2:2" ht="15.75" x14ac:dyDescent="0.25">
      <c r="B408" s="4"/>
    </row>
    <row r="409" spans="2:2" ht="15.75" x14ac:dyDescent="0.25">
      <c r="B409" s="4"/>
    </row>
    <row r="410" spans="2:2" ht="15.75" x14ac:dyDescent="0.25">
      <c r="B410" s="4"/>
    </row>
    <row r="411" spans="2:2" ht="15.75" x14ac:dyDescent="0.25">
      <c r="B411" s="4"/>
    </row>
    <row r="412" spans="2:2" ht="15.75" x14ac:dyDescent="0.25">
      <c r="B412" s="4"/>
    </row>
    <row r="413" spans="2:2" ht="15.75" x14ac:dyDescent="0.25">
      <c r="B413" s="4"/>
    </row>
    <row r="414" spans="2:2" ht="15.75" x14ac:dyDescent="0.25">
      <c r="B414" s="4"/>
    </row>
    <row r="415" spans="2:2" ht="15.75" x14ac:dyDescent="0.25">
      <c r="B415" s="4"/>
    </row>
    <row r="416" spans="2:2" ht="15.75" x14ac:dyDescent="0.25">
      <c r="B416" s="4"/>
    </row>
    <row r="417" spans="2:2" ht="15.75" x14ac:dyDescent="0.25">
      <c r="B417" s="4"/>
    </row>
    <row r="418" spans="2:2" ht="15.75" x14ac:dyDescent="0.25">
      <c r="B418" s="4"/>
    </row>
    <row r="419" spans="2:2" ht="15.75" x14ac:dyDescent="0.25">
      <c r="B419" s="4"/>
    </row>
    <row r="420" spans="2:2" ht="15.75" x14ac:dyDescent="0.25">
      <c r="B420" s="4"/>
    </row>
    <row r="421" spans="2:2" ht="15.75" x14ac:dyDescent="0.25">
      <c r="B421" s="4"/>
    </row>
    <row r="422" spans="2:2" ht="15.75" x14ac:dyDescent="0.25">
      <c r="B422" s="4"/>
    </row>
    <row r="423" spans="2:2" ht="15.75" x14ac:dyDescent="0.25">
      <c r="B423" s="4"/>
    </row>
    <row r="424" spans="2:2" ht="15.75" x14ac:dyDescent="0.25">
      <c r="B424" s="4"/>
    </row>
    <row r="425" spans="2:2" ht="15.75" x14ac:dyDescent="0.25">
      <c r="B425" s="4"/>
    </row>
    <row r="426" spans="2:2" ht="15.75" x14ac:dyDescent="0.25">
      <c r="B426" s="4"/>
    </row>
    <row r="427" spans="2:2" ht="15.75" x14ac:dyDescent="0.25">
      <c r="B427" s="4"/>
    </row>
    <row r="428" spans="2:2" ht="15.75" x14ac:dyDescent="0.25">
      <c r="B428" s="4"/>
    </row>
    <row r="429" spans="2:2" ht="15.75" x14ac:dyDescent="0.25">
      <c r="B429" s="4"/>
    </row>
    <row r="430" spans="2:2" ht="15.75" x14ac:dyDescent="0.25">
      <c r="B430" s="4"/>
    </row>
    <row r="431" spans="2:2" ht="15.75" x14ac:dyDescent="0.25">
      <c r="B431" s="4"/>
    </row>
    <row r="432" spans="2:2" ht="15.75" x14ac:dyDescent="0.25">
      <c r="B432" s="4"/>
    </row>
    <row r="433" spans="2:2" ht="15.75" x14ac:dyDescent="0.25">
      <c r="B433" s="4"/>
    </row>
    <row r="434" spans="2:2" ht="15.75" x14ac:dyDescent="0.25">
      <c r="B434" s="4"/>
    </row>
    <row r="435" spans="2:2" ht="15.75" x14ac:dyDescent="0.25">
      <c r="B435" s="4"/>
    </row>
    <row r="436" spans="2:2" ht="15.75" x14ac:dyDescent="0.25">
      <c r="B436" s="4"/>
    </row>
    <row r="437" spans="2:2" ht="15.75" x14ac:dyDescent="0.25">
      <c r="B437" s="4"/>
    </row>
    <row r="438" spans="2:2" ht="15.75" x14ac:dyDescent="0.25">
      <c r="B438" s="4"/>
    </row>
    <row r="439" spans="2:2" ht="15.75" x14ac:dyDescent="0.25">
      <c r="B439" s="4"/>
    </row>
    <row r="440" spans="2:2" ht="15.75" x14ac:dyDescent="0.25">
      <c r="B440" s="4"/>
    </row>
    <row r="441" spans="2:2" ht="15.75" x14ac:dyDescent="0.25">
      <c r="B441" s="4"/>
    </row>
    <row r="442" spans="2:2" ht="15.75" x14ac:dyDescent="0.25">
      <c r="B442" s="4"/>
    </row>
    <row r="443" spans="2:2" ht="15.75" x14ac:dyDescent="0.25">
      <c r="B443" s="4"/>
    </row>
    <row r="444" spans="2:2" ht="15.75" x14ac:dyDescent="0.25">
      <c r="B444" s="4"/>
    </row>
    <row r="445" spans="2:2" ht="15.75" x14ac:dyDescent="0.25">
      <c r="B445" s="4"/>
    </row>
    <row r="446" spans="2:2" ht="15.75" x14ac:dyDescent="0.25">
      <c r="B446" s="4"/>
    </row>
    <row r="447" spans="2:2" ht="15.75" x14ac:dyDescent="0.25">
      <c r="B447" s="4"/>
    </row>
    <row r="448" spans="2:2" ht="15.75" x14ac:dyDescent="0.25">
      <c r="B448" s="4"/>
    </row>
    <row r="449" spans="2:2" ht="15.75" x14ac:dyDescent="0.25">
      <c r="B449" s="4"/>
    </row>
    <row r="450" spans="2:2" ht="15.75" x14ac:dyDescent="0.25">
      <c r="B450" s="4"/>
    </row>
    <row r="451" spans="2:2" ht="15.75" x14ac:dyDescent="0.25">
      <c r="B451" s="4"/>
    </row>
    <row r="452" spans="2:2" ht="15.75" x14ac:dyDescent="0.25">
      <c r="B452" s="4"/>
    </row>
    <row r="453" spans="2:2" ht="15.75" x14ac:dyDescent="0.25">
      <c r="B453" s="4"/>
    </row>
    <row r="454" spans="2:2" ht="15.75" x14ac:dyDescent="0.25">
      <c r="B454" s="4"/>
    </row>
    <row r="455" spans="2:2" ht="15.75" x14ac:dyDescent="0.25">
      <c r="B455" s="4"/>
    </row>
    <row r="456" spans="2:2" ht="15.75" x14ac:dyDescent="0.25">
      <c r="B456" s="4"/>
    </row>
    <row r="457" spans="2:2" ht="15.75" x14ac:dyDescent="0.25">
      <c r="B457" s="4"/>
    </row>
    <row r="458" spans="2:2" ht="15.75" x14ac:dyDescent="0.25">
      <c r="B458" s="4"/>
    </row>
    <row r="459" spans="2:2" ht="15.75" x14ac:dyDescent="0.25">
      <c r="B459" s="4"/>
    </row>
    <row r="460" spans="2:2" ht="15.75" x14ac:dyDescent="0.25">
      <c r="B460" s="4"/>
    </row>
    <row r="461" spans="2:2" ht="15.75" x14ac:dyDescent="0.25">
      <c r="B461" s="4"/>
    </row>
    <row r="462" spans="2:2" ht="15.75" x14ac:dyDescent="0.25">
      <c r="B462" s="4"/>
    </row>
    <row r="463" spans="2:2" ht="15.75" x14ac:dyDescent="0.25">
      <c r="B463" s="4"/>
    </row>
    <row r="464" spans="2:2" ht="15.75" x14ac:dyDescent="0.25">
      <c r="B464" s="4"/>
    </row>
    <row r="465" spans="2:2" ht="15.75" x14ac:dyDescent="0.25">
      <c r="B465" s="4"/>
    </row>
    <row r="466" spans="2:2" ht="15.75" x14ac:dyDescent="0.25">
      <c r="B466" s="4"/>
    </row>
    <row r="467" spans="2:2" ht="15.75" x14ac:dyDescent="0.25">
      <c r="B467" s="4"/>
    </row>
    <row r="468" spans="2:2" ht="15.75" x14ac:dyDescent="0.25">
      <c r="B468" s="4"/>
    </row>
    <row r="469" spans="2:2" ht="15.75" x14ac:dyDescent="0.25">
      <c r="B469" s="4"/>
    </row>
    <row r="470" spans="2:2" ht="15.75" x14ac:dyDescent="0.25">
      <c r="B470" s="4"/>
    </row>
    <row r="471" spans="2:2" ht="15.75" x14ac:dyDescent="0.25">
      <c r="B471" s="4"/>
    </row>
    <row r="472" spans="2:2" ht="15.75" x14ac:dyDescent="0.25">
      <c r="B472" s="4"/>
    </row>
    <row r="473" spans="2:2" ht="15.75" x14ac:dyDescent="0.25">
      <c r="B473" s="4"/>
    </row>
    <row r="474" spans="2:2" ht="15.75" x14ac:dyDescent="0.25">
      <c r="B474" s="4"/>
    </row>
    <row r="475" spans="2:2" ht="15.75" x14ac:dyDescent="0.25">
      <c r="B475" s="4"/>
    </row>
    <row r="476" spans="2:2" ht="15.75" x14ac:dyDescent="0.25">
      <c r="B476" s="4"/>
    </row>
    <row r="477" spans="2:2" ht="15.75" x14ac:dyDescent="0.25">
      <c r="B477" s="4"/>
    </row>
    <row r="478" spans="2:2" ht="15.75" x14ac:dyDescent="0.25">
      <c r="B478" s="4"/>
    </row>
    <row r="479" spans="2:2" ht="15.75" x14ac:dyDescent="0.25">
      <c r="B479" s="4"/>
    </row>
    <row r="480" spans="2:2" ht="15.75" x14ac:dyDescent="0.25">
      <c r="B480" s="4"/>
    </row>
    <row r="481" spans="2:2" ht="15.75" x14ac:dyDescent="0.25">
      <c r="B481" s="4"/>
    </row>
    <row r="482" spans="2:2" ht="15.75" x14ac:dyDescent="0.25">
      <c r="B482" s="4"/>
    </row>
    <row r="483" spans="2:2" ht="15.75" x14ac:dyDescent="0.25">
      <c r="B483" s="4"/>
    </row>
    <row r="484" spans="2:2" ht="15.75" x14ac:dyDescent="0.25">
      <c r="B484" s="4"/>
    </row>
    <row r="485" spans="2:2" ht="15.75" x14ac:dyDescent="0.25">
      <c r="B485" s="4"/>
    </row>
    <row r="486" spans="2:2" ht="15.75" x14ac:dyDescent="0.25">
      <c r="B486" s="4"/>
    </row>
    <row r="487" spans="2:2" ht="15.75" x14ac:dyDescent="0.25">
      <c r="B487" s="4"/>
    </row>
    <row r="488" spans="2:2" ht="15.75" x14ac:dyDescent="0.25">
      <c r="B488" s="4"/>
    </row>
    <row r="489" spans="2:2" ht="15.75" x14ac:dyDescent="0.25">
      <c r="B489" s="4"/>
    </row>
    <row r="490" spans="2:2" ht="15.75" x14ac:dyDescent="0.25">
      <c r="B490" s="4"/>
    </row>
    <row r="491" spans="2:2" ht="15.75" x14ac:dyDescent="0.25">
      <c r="B491" s="4"/>
    </row>
    <row r="492" spans="2:2" ht="15.75" x14ac:dyDescent="0.25">
      <c r="B492" s="4"/>
    </row>
    <row r="493" spans="2:2" ht="15.75" x14ac:dyDescent="0.25">
      <c r="B493" s="4"/>
    </row>
    <row r="494" spans="2:2" ht="15.75" x14ac:dyDescent="0.25">
      <c r="B494" s="4"/>
    </row>
    <row r="495" spans="2:2" ht="15.75" x14ac:dyDescent="0.25">
      <c r="B495" s="4"/>
    </row>
    <row r="496" spans="2:2" ht="15.75" x14ac:dyDescent="0.25">
      <c r="B496" s="4"/>
    </row>
    <row r="497" spans="2:2" ht="15.75" x14ac:dyDescent="0.25">
      <c r="B497" s="4"/>
    </row>
    <row r="498" spans="2:2" ht="15.75" x14ac:dyDescent="0.25">
      <c r="B498" s="4"/>
    </row>
    <row r="499" spans="2:2" ht="15.75" x14ac:dyDescent="0.25">
      <c r="B499" s="4"/>
    </row>
    <row r="500" spans="2:2" ht="15.75" x14ac:dyDescent="0.25">
      <c r="B500" s="4"/>
    </row>
    <row r="501" spans="2:2" ht="15.75" x14ac:dyDescent="0.25">
      <c r="B501" s="4"/>
    </row>
    <row r="502" spans="2:2" ht="15.75" x14ac:dyDescent="0.25">
      <c r="B502" s="4"/>
    </row>
    <row r="503" spans="2:2" ht="15.75" x14ac:dyDescent="0.25">
      <c r="B503" s="4"/>
    </row>
    <row r="504" spans="2:2" ht="15.75" x14ac:dyDescent="0.25">
      <c r="B504" s="4"/>
    </row>
    <row r="505" spans="2:2" ht="15.75" x14ac:dyDescent="0.25">
      <c r="B505" s="4"/>
    </row>
    <row r="506" spans="2:2" ht="15.75" x14ac:dyDescent="0.25">
      <c r="B506" s="4"/>
    </row>
    <row r="507" spans="2:2" ht="15.75" x14ac:dyDescent="0.25">
      <c r="B507" s="4"/>
    </row>
    <row r="508" spans="2:2" ht="15.75" x14ac:dyDescent="0.25">
      <c r="B508" s="4"/>
    </row>
    <row r="509" spans="2:2" ht="15.75" x14ac:dyDescent="0.25">
      <c r="B509" s="4"/>
    </row>
    <row r="510" spans="2:2" ht="15.75" x14ac:dyDescent="0.25">
      <c r="B510" s="4"/>
    </row>
    <row r="511" spans="2:2" ht="15.75" x14ac:dyDescent="0.25">
      <c r="B511" s="4"/>
    </row>
    <row r="512" spans="2:2" ht="15.75" x14ac:dyDescent="0.25">
      <c r="B512" s="4"/>
    </row>
    <row r="513" spans="2:2" ht="15.75" x14ac:dyDescent="0.25">
      <c r="B513" s="4"/>
    </row>
    <row r="514" spans="2:2" ht="15.75" x14ac:dyDescent="0.25">
      <c r="B514" s="4"/>
    </row>
    <row r="515" spans="2:2" ht="15.75" x14ac:dyDescent="0.25">
      <c r="B515" s="4"/>
    </row>
    <row r="516" spans="2:2" ht="15.75" x14ac:dyDescent="0.25">
      <c r="B516" s="4"/>
    </row>
    <row r="517" spans="2:2" ht="15.75" x14ac:dyDescent="0.25">
      <c r="B517" s="4"/>
    </row>
    <row r="518" spans="2:2" ht="15.75" x14ac:dyDescent="0.25">
      <c r="B518" s="4"/>
    </row>
    <row r="519" spans="2:2" ht="15.75" x14ac:dyDescent="0.25">
      <c r="B519" s="4"/>
    </row>
    <row r="520" spans="2:2" ht="15.75" x14ac:dyDescent="0.25">
      <c r="B520" s="4"/>
    </row>
    <row r="521" spans="2:2" ht="15.75" x14ac:dyDescent="0.25">
      <c r="B521" s="4"/>
    </row>
    <row r="522" spans="2:2" ht="15.75" x14ac:dyDescent="0.25">
      <c r="B522" s="4"/>
    </row>
    <row r="523" spans="2:2" ht="15.75" x14ac:dyDescent="0.25">
      <c r="B523" s="4"/>
    </row>
    <row r="524" spans="2:2" ht="15.75" x14ac:dyDescent="0.25">
      <c r="B524" s="4"/>
    </row>
    <row r="525" spans="2:2" ht="15.75" x14ac:dyDescent="0.25">
      <c r="B525" s="4"/>
    </row>
    <row r="526" spans="2:2" ht="15.75" x14ac:dyDescent="0.25">
      <c r="B526" s="4"/>
    </row>
    <row r="527" spans="2:2" ht="15.75" x14ac:dyDescent="0.25">
      <c r="B527" s="4"/>
    </row>
    <row r="528" spans="2:2" ht="15.75" x14ac:dyDescent="0.25">
      <c r="B528" s="4"/>
    </row>
    <row r="529" spans="2:2" ht="15.75" x14ac:dyDescent="0.25">
      <c r="B529" s="4"/>
    </row>
    <row r="530" spans="2:2" ht="15.75" x14ac:dyDescent="0.25">
      <c r="B530" s="4"/>
    </row>
    <row r="531" spans="2:2" ht="15.75" x14ac:dyDescent="0.25">
      <c r="B531" s="4"/>
    </row>
    <row r="532" spans="2:2" ht="15.75" x14ac:dyDescent="0.25">
      <c r="B532" s="4"/>
    </row>
    <row r="533" spans="2:2" ht="15.75" x14ac:dyDescent="0.25">
      <c r="B533" s="4"/>
    </row>
    <row r="534" spans="2:2" ht="15.75" x14ac:dyDescent="0.25">
      <c r="B534" s="4"/>
    </row>
    <row r="535" spans="2:2" ht="15.75" x14ac:dyDescent="0.25">
      <c r="B535" s="4"/>
    </row>
    <row r="536" spans="2:2" ht="15.75" x14ac:dyDescent="0.25">
      <c r="B536" s="4"/>
    </row>
    <row r="537" spans="2:2" ht="15.75" x14ac:dyDescent="0.25">
      <c r="B537" s="4"/>
    </row>
    <row r="538" spans="2:2" ht="15.75" x14ac:dyDescent="0.25">
      <c r="B538" s="4"/>
    </row>
    <row r="539" spans="2:2" ht="15.75" x14ac:dyDescent="0.25">
      <c r="B539" s="4"/>
    </row>
    <row r="540" spans="2:2" ht="15.75" x14ac:dyDescent="0.25">
      <c r="B540" s="4"/>
    </row>
    <row r="541" spans="2:2" ht="15.75" x14ac:dyDescent="0.25">
      <c r="B541" s="4"/>
    </row>
    <row r="542" spans="2:2" ht="15.75" x14ac:dyDescent="0.25">
      <c r="B542" s="4"/>
    </row>
    <row r="543" spans="2:2" ht="15.75" x14ac:dyDescent="0.25">
      <c r="B543" s="4"/>
    </row>
    <row r="544" spans="2:2" ht="15.75" x14ac:dyDescent="0.25">
      <c r="B544" s="4"/>
    </row>
    <row r="545" spans="2:2" ht="15.75" x14ac:dyDescent="0.25">
      <c r="B545" s="4"/>
    </row>
    <row r="546" spans="2:2" ht="15.75" x14ac:dyDescent="0.25">
      <c r="B546" s="4"/>
    </row>
    <row r="547" spans="2:2" ht="15.75" x14ac:dyDescent="0.25">
      <c r="B547" s="4"/>
    </row>
    <row r="548" spans="2:2" ht="15.75" x14ac:dyDescent="0.25">
      <c r="B548" s="4"/>
    </row>
    <row r="549" spans="2:2" ht="15.75" x14ac:dyDescent="0.25">
      <c r="B549" s="4"/>
    </row>
    <row r="550" spans="2:2" ht="15.75" x14ac:dyDescent="0.25">
      <c r="B550" s="4"/>
    </row>
    <row r="551" spans="2:2" ht="15.75" x14ac:dyDescent="0.25">
      <c r="B551" s="4"/>
    </row>
    <row r="552" spans="2:2" ht="15.75" x14ac:dyDescent="0.25">
      <c r="B552" s="4"/>
    </row>
    <row r="553" spans="2:2" ht="15.75" x14ac:dyDescent="0.25">
      <c r="B553" s="4"/>
    </row>
    <row r="554" spans="2:2" ht="15.75" x14ac:dyDescent="0.25">
      <c r="B554" s="4"/>
    </row>
    <row r="555" spans="2:2" ht="15.75" x14ac:dyDescent="0.25">
      <c r="B555" s="4"/>
    </row>
    <row r="556" spans="2:2" ht="15.75" x14ac:dyDescent="0.25">
      <c r="B556" s="4"/>
    </row>
    <row r="557" spans="2:2" ht="15.75" x14ac:dyDescent="0.25">
      <c r="B557" s="4"/>
    </row>
    <row r="558" spans="2:2" ht="15.75" x14ac:dyDescent="0.25">
      <c r="B558" s="4"/>
    </row>
    <row r="559" spans="2:2" ht="15.75" x14ac:dyDescent="0.25">
      <c r="B559" s="4"/>
    </row>
    <row r="560" spans="2:2" ht="15.75" x14ac:dyDescent="0.25">
      <c r="B560" s="4"/>
    </row>
    <row r="561" spans="2:2" ht="15.75" x14ac:dyDescent="0.25">
      <c r="B561" s="4"/>
    </row>
    <row r="562" spans="2:2" ht="15.75" x14ac:dyDescent="0.25">
      <c r="B562" s="4"/>
    </row>
    <row r="563" spans="2:2" ht="15.75" x14ac:dyDescent="0.25">
      <c r="B563" s="4"/>
    </row>
    <row r="564" spans="2:2" ht="15.75" x14ac:dyDescent="0.25">
      <c r="B564" s="4"/>
    </row>
    <row r="565" spans="2:2" ht="15.75" x14ac:dyDescent="0.25">
      <c r="B565" s="4"/>
    </row>
    <row r="566" spans="2:2" ht="15.75" x14ac:dyDescent="0.25">
      <c r="B566" s="4"/>
    </row>
    <row r="567" spans="2:2" ht="15.75" x14ac:dyDescent="0.25">
      <c r="B567" s="4"/>
    </row>
    <row r="568" spans="2:2" ht="15.75" x14ac:dyDescent="0.25">
      <c r="B568" s="4"/>
    </row>
    <row r="569" spans="2:2" ht="15.75" x14ac:dyDescent="0.25">
      <c r="B569" s="4"/>
    </row>
    <row r="570" spans="2:2" ht="15.75" x14ac:dyDescent="0.25">
      <c r="B570" s="4"/>
    </row>
    <row r="571" spans="2:2" ht="15.75" x14ac:dyDescent="0.25">
      <c r="B571" s="4"/>
    </row>
    <row r="572" spans="2:2" ht="15.75" x14ac:dyDescent="0.25">
      <c r="B572" s="4"/>
    </row>
    <row r="573" spans="2:2" ht="15.75" x14ac:dyDescent="0.25">
      <c r="B573" s="4"/>
    </row>
    <row r="574" spans="2:2" ht="15.75" x14ac:dyDescent="0.25">
      <c r="B574" s="4"/>
    </row>
    <row r="575" spans="2:2" ht="15.75" x14ac:dyDescent="0.25">
      <c r="B575" s="4"/>
    </row>
    <row r="576" spans="2:2" ht="15.75" x14ac:dyDescent="0.25">
      <c r="B576" s="4"/>
    </row>
    <row r="577" spans="2:2" ht="15.75" x14ac:dyDescent="0.25">
      <c r="B577" s="4"/>
    </row>
    <row r="578" spans="2:2" ht="15.75" x14ac:dyDescent="0.25">
      <c r="B578" s="4"/>
    </row>
    <row r="579" spans="2:2" ht="15.75" x14ac:dyDescent="0.25">
      <c r="B579" s="4"/>
    </row>
    <row r="580" spans="2:2" ht="15.75" x14ac:dyDescent="0.25">
      <c r="B580" s="4"/>
    </row>
    <row r="581" spans="2:2" ht="15.75" x14ac:dyDescent="0.25">
      <c r="B581" s="4"/>
    </row>
    <row r="582" spans="2:2" ht="15.75" x14ac:dyDescent="0.25">
      <c r="B582" s="4"/>
    </row>
    <row r="583" spans="2:2" ht="15.75" x14ac:dyDescent="0.25">
      <c r="B583" s="4"/>
    </row>
    <row r="584" spans="2:2" ht="15.75" x14ac:dyDescent="0.25">
      <c r="B584" s="4"/>
    </row>
    <row r="585" spans="2:2" ht="15.75" x14ac:dyDescent="0.25">
      <c r="B585" s="4"/>
    </row>
    <row r="586" spans="2:2" ht="15.75" x14ac:dyDescent="0.25">
      <c r="B586" s="4"/>
    </row>
    <row r="587" spans="2:2" ht="15.75" x14ac:dyDescent="0.25">
      <c r="B587" s="4"/>
    </row>
    <row r="588" spans="2:2" ht="15.75" x14ac:dyDescent="0.25">
      <c r="B588" s="4"/>
    </row>
    <row r="589" spans="2:2" ht="15.75" x14ac:dyDescent="0.25">
      <c r="B589" s="4"/>
    </row>
    <row r="590" spans="2:2" ht="15.75" x14ac:dyDescent="0.25">
      <c r="B590" s="4"/>
    </row>
    <row r="591" spans="2:2" ht="15.75" x14ac:dyDescent="0.25">
      <c r="B591" s="4"/>
    </row>
    <row r="592" spans="2:2" ht="15.75" x14ac:dyDescent="0.25">
      <c r="B592" s="4"/>
    </row>
    <row r="593" spans="2:2" ht="15.75" x14ac:dyDescent="0.25">
      <c r="B593" s="4"/>
    </row>
    <row r="594" spans="2:2" ht="15.75" x14ac:dyDescent="0.25">
      <c r="B594" s="4"/>
    </row>
    <row r="595" spans="2:2" ht="15.75" x14ac:dyDescent="0.25">
      <c r="B595" s="4"/>
    </row>
    <row r="596" spans="2:2" ht="15.75" x14ac:dyDescent="0.25">
      <c r="B596" s="4"/>
    </row>
    <row r="597" spans="2:2" ht="15.75" x14ac:dyDescent="0.25">
      <c r="B597" s="4"/>
    </row>
    <row r="598" spans="2:2" ht="15.75" x14ac:dyDescent="0.25">
      <c r="B598" s="4"/>
    </row>
    <row r="599" spans="2:2" ht="15.75" x14ac:dyDescent="0.25">
      <c r="B599" s="4"/>
    </row>
    <row r="600" spans="2:2" ht="15.75" x14ac:dyDescent="0.25">
      <c r="B600" s="4"/>
    </row>
    <row r="601" spans="2:2" ht="15.75" x14ac:dyDescent="0.25">
      <c r="B601" s="4"/>
    </row>
    <row r="602" spans="2:2" ht="15.75" x14ac:dyDescent="0.25">
      <c r="B602" s="4"/>
    </row>
    <row r="603" spans="2:2" ht="15.75" x14ac:dyDescent="0.25">
      <c r="B603" s="4"/>
    </row>
    <row r="604" spans="2:2" ht="15.75" x14ac:dyDescent="0.25">
      <c r="B604" s="4"/>
    </row>
    <row r="605" spans="2:2" ht="15.75" x14ac:dyDescent="0.25">
      <c r="B605" s="4"/>
    </row>
    <row r="606" spans="2:2" ht="15.75" x14ac:dyDescent="0.25">
      <c r="B606" s="4"/>
    </row>
    <row r="607" spans="2:2" ht="15.75" x14ac:dyDescent="0.25">
      <c r="B607" s="4"/>
    </row>
    <row r="608" spans="2:2" ht="15.75" x14ac:dyDescent="0.25">
      <c r="B608" s="4"/>
    </row>
    <row r="609" spans="2:2" ht="15.75" x14ac:dyDescent="0.25">
      <c r="B609" s="4"/>
    </row>
    <row r="610" spans="2:2" ht="15.75" x14ac:dyDescent="0.25">
      <c r="B610" s="4"/>
    </row>
    <row r="611" spans="2:2" ht="15.75" x14ac:dyDescent="0.25">
      <c r="B611" s="4"/>
    </row>
    <row r="612" spans="2:2" ht="15.75" x14ac:dyDescent="0.25">
      <c r="B612" s="4"/>
    </row>
    <row r="613" spans="2:2" ht="15.75" x14ac:dyDescent="0.25">
      <c r="B613" s="4"/>
    </row>
    <row r="614" spans="2:2" ht="15.75" x14ac:dyDescent="0.25">
      <c r="B614" s="4"/>
    </row>
    <row r="615" spans="2:2" ht="15.75" x14ac:dyDescent="0.25">
      <c r="B615" s="4"/>
    </row>
    <row r="616" spans="2:2" ht="15.75" x14ac:dyDescent="0.25">
      <c r="B616" s="4"/>
    </row>
    <row r="617" spans="2:2" ht="15.75" x14ac:dyDescent="0.25">
      <c r="B617" s="4"/>
    </row>
    <row r="618" spans="2:2" ht="15.75" x14ac:dyDescent="0.25">
      <c r="B618" s="4"/>
    </row>
    <row r="619" spans="2:2" ht="15.75" x14ac:dyDescent="0.25">
      <c r="B619" s="4"/>
    </row>
    <row r="620" spans="2:2" ht="15.75" x14ac:dyDescent="0.25">
      <c r="B620" s="4"/>
    </row>
    <row r="621" spans="2:2" ht="15.75" x14ac:dyDescent="0.25">
      <c r="B621" s="4"/>
    </row>
    <row r="622" spans="2:2" ht="15.75" x14ac:dyDescent="0.25">
      <c r="B622" s="4"/>
    </row>
    <row r="623" spans="2:2" ht="15.75" x14ac:dyDescent="0.25">
      <c r="B623" s="4"/>
    </row>
    <row r="624" spans="2:2" ht="15.75" x14ac:dyDescent="0.25">
      <c r="B624" s="4"/>
    </row>
    <row r="625" spans="2:2" ht="15.75" x14ac:dyDescent="0.25">
      <c r="B625" s="4"/>
    </row>
    <row r="626" spans="2:2" ht="15.75" x14ac:dyDescent="0.25">
      <c r="B626" s="4"/>
    </row>
    <row r="627" spans="2:2" ht="15.75" x14ac:dyDescent="0.25">
      <c r="B627" s="4"/>
    </row>
    <row r="628" spans="2:2" ht="15.75" x14ac:dyDescent="0.25">
      <c r="B628" s="4"/>
    </row>
    <row r="629" spans="2:2" ht="15.75" x14ac:dyDescent="0.25">
      <c r="B629" s="4"/>
    </row>
    <row r="630" spans="2:2" ht="15.75" x14ac:dyDescent="0.25">
      <c r="B630" s="4"/>
    </row>
    <row r="631" spans="2:2" ht="15.75" x14ac:dyDescent="0.25">
      <c r="B631" s="4"/>
    </row>
    <row r="632" spans="2:2" ht="15.75" x14ac:dyDescent="0.25">
      <c r="B632" s="4"/>
    </row>
    <row r="633" spans="2:2" ht="15.75" x14ac:dyDescent="0.25">
      <c r="B633" s="4"/>
    </row>
    <row r="634" spans="2:2" ht="15.75" x14ac:dyDescent="0.25">
      <c r="B634" s="4"/>
    </row>
    <row r="635" spans="2:2" ht="15.75" x14ac:dyDescent="0.25">
      <c r="B635" s="4"/>
    </row>
    <row r="636" spans="2:2" ht="15.75" x14ac:dyDescent="0.25">
      <c r="B636" s="4"/>
    </row>
    <row r="637" spans="2:2" ht="15.75" x14ac:dyDescent="0.25">
      <c r="B637" s="4"/>
    </row>
    <row r="638" spans="2:2" ht="15.75" x14ac:dyDescent="0.25">
      <c r="B638" s="4"/>
    </row>
    <row r="639" spans="2:2" ht="15.75" x14ac:dyDescent="0.25">
      <c r="B639" s="4"/>
    </row>
    <row r="640" spans="2:2" ht="15.75" x14ac:dyDescent="0.25">
      <c r="B640" s="4"/>
    </row>
    <row r="641" spans="2:2" ht="15.75" x14ac:dyDescent="0.25">
      <c r="B641" s="4"/>
    </row>
    <row r="642" spans="2:2" ht="15.75" x14ac:dyDescent="0.25">
      <c r="B642" s="4"/>
    </row>
    <row r="643" spans="2:2" ht="15.75" x14ac:dyDescent="0.25">
      <c r="B643" s="4"/>
    </row>
    <row r="644" spans="2:2" ht="15.75" x14ac:dyDescent="0.25">
      <c r="B644" s="4"/>
    </row>
    <row r="645" spans="2:2" ht="15.75" x14ac:dyDescent="0.25">
      <c r="B645" s="4"/>
    </row>
    <row r="646" spans="2:2" ht="15.75" x14ac:dyDescent="0.25">
      <c r="B646" s="4"/>
    </row>
    <row r="647" spans="2:2" ht="15.75" x14ac:dyDescent="0.25">
      <c r="B647" s="4"/>
    </row>
    <row r="648" spans="2:2" ht="15.75" x14ac:dyDescent="0.25">
      <c r="B648" s="4"/>
    </row>
    <row r="649" spans="2:2" ht="15.75" x14ac:dyDescent="0.25">
      <c r="B649" s="4"/>
    </row>
    <row r="650" spans="2:2" ht="15.75" x14ac:dyDescent="0.25">
      <c r="B650" s="4"/>
    </row>
    <row r="651" spans="2:2" ht="15.75" x14ac:dyDescent="0.25">
      <c r="B651" s="4"/>
    </row>
    <row r="652" spans="2:2" ht="15.75" x14ac:dyDescent="0.25">
      <c r="B652" s="4"/>
    </row>
    <row r="653" spans="2:2" ht="15.75" x14ac:dyDescent="0.25">
      <c r="B653" s="4"/>
    </row>
    <row r="654" spans="2:2" ht="15.75" x14ac:dyDescent="0.25">
      <c r="B654" s="4"/>
    </row>
    <row r="655" spans="2:2" ht="15.75" x14ac:dyDescent="0.25">
      <c r="B655" s="4"/>
    </row>
    <row r="656" spans="2:2" ht="15.75" x14ac:dyDescent="0.25">
      <c r="B656" s="4"/>
    </row>
    <row r="657" spans="2:2" ht="15.75" x14ac:dyDescent="0.25">
      <c r="B657" s="4"/>
    </row>
    <row r="658" spans="2:2" ht="15.75" x14ac:dyDescent="0.25">
      <c r="B658" s="4"/>
    </row>
    <row r="659" spans="2:2" ht="15.75" x14ac:dyDescent="0.25">
      <c r="B659" s="4"/>
    </row>
    <row r="660" spans="2:2" ht="15.75" x14ac:dyDescent="0.25">
      <c r="B660" s="4"/>
    </row>
    <row r="661" spans="2:2" ht="15.75" x14ac:dyDescent="0.25">
      <c r="B661" s="4"/>
    </row>
    <row r="662" spans="2:2" ht="15.75" x14ac:dyDescent="0.25">
      <c r="B662" s="4"/>
    </row>
    <row r="663" spans="2:2" ht="15.75" x14ac:dyDescent="0.25">
      <c r="B663" s="4"/>
    </row>
    <row r="664" spans="2:2" ht="15.75" x14ac:dyDescent="0.25">
      <c r="B664" s="4"/>
    </row>
    <row r="665" spans="2:2" ht="15.75" x14ac:dyDescent="0.25">
      <c r="B665" s="4"/>
    </row>
    <row r="666" spans="2:2" ht="15.75" x14ac:dyDescent="0.25">
      <c r="B666" s="4"/>
    </row>
    <row r="667" spans="2:2" ht="15.75" x14ac:dyDescent="0.25">
      <c r="B667" s="4"/>
    </row>
    <row r="668" spans="2:2" ht="15.75" x14ac:dyDescent="0.25">
      <c r="B668" s="4"/>
    </row>
    <row r="669" spans="2:2" ht="15.75" x14ac:dyDescent="0.25">
      <c r="B669" s="4"/>
    </row>
    <row r="670" spans="2:2" ht="15.75" x14ac:dyDescent="0.25">
      <c r="B670" s="4"/>
    </row>
    <row r="671" spans="2:2" ht="15.75" x14ac:dyDescent="0.25">
      <c r="B671" s="4"/>
    </row>
    <row r="672" spans="2:2" ht="15.75" x14ac:dyDescent="0.25">
      <c r="B672" s="4"/>
    </row>
    <row r="673" spans="2:2" ht="15.75" x14ac:dyDescent="0.25">
      <c r="B673" s="4"/>
    </row>
    <row r="674" spans="2:2" ht="15.75" x14ac:dyDescent="0.25">
      <c r="B674" s="4"/>
    </row>
    <row r="675" spans="2:2" ht="15.75" x14ac:dyDescent="0.25">
      <c r="B675" s="4"/>
    </row>
    <row r="676" spans="2:2" ht="15.75" x14ac:dyDescent="0.25">
      <c r="B676" s="4"/>
    </row>
    <row r="677" spans="2:2" ht="15.75" x14ac:dyDescent="0.25">
      <c r="B677" s="4"/>
    </row>
    <row r="678" spans="2:2" ht="15.75" x14ac:dyDescent="0.25">
      <c r="B678" s="4"/>
    </row>
    <row r="679" spans="2:2" ht="15.75" x14ac:dyDescent="0.25">
      <c r="B679" s="4"/>
    </row>
    <row r="680" spans="2:2" ht="15.75" x14ac:dyDescent="0.25">
      <c r="B680" s="4"/>
    </row>
    <row r="681" spans="2:2" ht="15.75" x14ac:dyDescent="0.25">
      <c r="B681" s="4"/>
    </row>
    <row r="682" spans="2:2" ht="15.75" x14ac:dyDescent="0.25">
      <c r="B682" s="4"/>
    </row>
    <row r="683" spans="2:2" ht="15.75" x14ac:dyDescent="0.25">
      <c r="B683" s="4"/>
    </row>
    <row r="684" spans="2:2" ht="15.75" x14ac:dyDescent="0.25">
      <c r="B684" s="4"/>
    </row>
    <row r="685" spans="2:2" ht="15.75" x14ac:dyDescent="0.25">
      <c r="B685" s="4"/>
    </row>
    <row r="686" spans="2:2" ht="15.75" x14ac:dyDescent="0.25">
      <c r="B686" s="4"/>
    </row>
    <row r="687" spans="2:2" ht="15.75" x14ac:dyDescent="0.25">
      <c r="B687" s="4"/>
    </row>
    <row r="688" spans="2:2" ht="15.75" x14ac:dyDescent="0.25">
      <c r="B688" s="4"/>
    </row>
    <row r="689" spans="2:2" ht="15.75" x14ac:dyDescent="0.25">
      <c r="B689" s="4"/>
    </row>
    <row r="690" spans="2:2" ht="15.75" x14ac:dyDescent="0.25">
      <c r="B690" s="4"/>
    </row>
    <row r="691" spans="2:2" ht="15.75" x14ac:dyDescent="0.25">
      <c r="B691" s="4"/>
    </row>
    <row r="692" spans="2:2" ht="15.75" x14ac:dyDescent="0.25">
      <c r="B692" s="4"/>
    </row>
    <row r="693" spans="2:2" ht="15.75" x14ac:dyDescent="0.25">
      <c r="B693" s="4"/>
    </row>
    <row r="694" spans="2:2" ht="15.75" x14ac:dyDescent="0.25">
      <c r="B694" s="4"/>
    </row>
    <row r="695" spans="2:2" ht="15.75" x14ac:dyDescent="0.25">
      <c r="B695" s="4"/>
    </row>
    <row r="696" spans="2:2" ht="15.75" x14ac:dyDescent="0.25">
      <c r="B696" s="4"/>
    </row>
    <row r="697" spans="2:2" ht="15.75" x14ac:dyDescent="0.25">
      <c r="B697" s="4"/>
    </row>
    <row r="698" spans="2:2" ht="15.75" x14ac:dyDescent="0.25">
      <c r="B698" s="4"/>
    </row>
    <row r="699" spans="2:2" ht="15.75" x14ac:dyDescent="0.25">
      <c r="B699" s="4"/>
    </row>
    <row r="700" spans="2:2" ht="15.75" x14ac:dyDescent="0.25">
      <c r="B700" s="4"/>
    </row>
    <row r="701" spans="2:2" ht="15.75" x14ac:dyDescent="0.25">
      <c r="B701" s="4"/>
    </row>
    <row r="702" spans="2:2" ht="15.75" x14ac:dyDescent="0.25">
      <c r="B702" s="4"/>
    </row>
    <row r="703" spans="2:2" ht="15.75" x14ac:dyDescent="0.25">
      <c r="B703" s="4"/>
    </row>
    <row r="704" spans="2:2" ht="15.75" x14ac:dyDescent="0.25">
      <c r="B704" s="4"/>
    </row>
    <row r="705" spans="2:2" ht="15.75" x14ac:dyDescent="0.25">
      <c r="B705" s="4"/>
    </row>
    <row r="706" spans="2:2" ht="15.75" x14ac:dyDescent="0.25">
      <c r="B706" s="4"/>
    </row>
    <row r="707" spans="2:2" ht="15.75" x14ac:dyDescent="0.25">
      <c r="B707" s="4"/>
    </row>
    <row r="708" spans="2:2" ht="15.75" x14ac:dyDescent="0.25">
      <c r="B708" s="4"/>
    </row>
    <row r="709" spans="2:2" ht="15.75" x14ac:dyDescent="0.25">
      <c r="B709" s="4"/>
    </row>
    <row r="710" spans="2:2" ht="15.75" x14ac:dyDescent="0.25">
      <c r="B710" s="4"/>
    </row>
    <row r="711" spans="2:2" ht="15.75" x14ac:dyDescent="0.25">
      <c r="B711" s="4"/>
    </row>
    <row r="712" spans="2:2" ht="15.75" x14ac:dyDescent="0.25">
      <c r="B712" s="4"/>
    </row>
    <row r="713" spans="2:2" ht="15.75" x14ac:dyDescent="0.25">
      <c r="B713" s="4"/>
    </row>
    <row r="714" spans="2:2" ht="15.75" x14ac:dyDescent="0.25">
      <c r="B714" s="4"/>
    </row>
    <row r="715" spans="2:2" ht="15.75" x14ac:dyDescent="0.25">
      <c r="B715" s="4"/>
    </row>
    <row r="716" spans="2:2" ht="15.75" x14ac:dyDescent="0.25">
      <c r="B716" s="4"/>
    </row>
    <row r="717" spans="2:2" ht="15.75" x14ac:dyDescent="0.25">
      <c r="B717" s="4"/>
    </row>
    <row r="718" spans="2:2" ht="15.75" x14ac:dyDescent="0.25">
      <c r="B718" s="4"/>
    </row>
    <row r="719" spans="2:2" ht="15.75" x14ac:dyDescent="0.25">
      <c r="B719" s="4"/>
    </row>
    <row r="720" spans="2:2" ht="15.75" x14ac:dyDescent="0.25">
      <c r="B720" s="4"/>
    </row>
    <row r="721" spans="2:2" ht="15.75" x14ac:dyDescent="0.25">
      <c r="B721" s="4"/>
    </row>
    <row r="722" spans="2:2" ht="15.75" x14ac:dyDescent="0.25">
      <c r="B722" s="4"/>
    </row>
    <row r="723" spans="2:2" ht="15.75" x14ac:dyDescent="0.25">
      <c r="B723" s="4"/>
    </row>
    <row r="724" spans="2:2" ht="15.75" x14ac:dyDescent="0.25">
      <c r="B724" s="4"/>
    </row>
    <row r="725" spans="2:2" ht="15.75" x14ac:dyDescent="0.25">
      <c r="B725" s="4"/>
    </row>
    <row r="726" spans="2:2" ht="15.75" x14ac:dyDescent="0.25">
      <c r="B726" s="4"/>
    </row>
    <row r="727" spans="2:2" ht="15.75" x14ac:dyDescent="0.25">
      <c r="B727" s="4"/>
    </row>
    <row r="728" spans="2:2" ht="15.75" x14ac:dyDescent="0.25">
      <c r="B728" s="4"/>
    </row>
    <row r="729" spans="2:2" ht="15.75" x14ac:dyDescent="0.25">
      <c r="B729" s="4"/>
    </row>
    <row r="730" spans="2:2" ht="15.75" x14ac:dyDescent="0.25">
      <c r="B730" s="4"/>
    </row>
    <row r="731" spans="2:2" ht="15.75" x14ac:dyDescent="0.25">
      <c r="B731" s="4"/>
    </row>
    <row r="732" spans="2:2" ht="15.75" x14ac:dyDescent="0.25">
      <c r="B732" s="4"/>
    </row>
    <row r="733" spans="2:2" ht="15.75" x14ac:dyDescent="0.25">
      <c r="B733" s="4"/>
    </row>
    <row r="734" spans="2:2" ht="15.75" x14ac:dyDescent="0.25">
      <c r="B734" s="4"/>
    </row>
    <row r="735" spans="2:2" ht="15.75" x14ac:dyDescent="0.25">
      <c r="B735" s="4"/>
    </row>
    <row r="736" spans="2:2" ht="15.75" x14ac:dyDescent="0.25">
      <c r="B736" s="4"/>
    </row>
    <row r="737" spans="2:2" ht="15.75" x14ac:dyDescent="0.25">
      <c r="B737" s="4"/>
    </row>
    <row r="738" spans="2:2" ht="15.75" x14ac:dyDescent="0.25">
      <c r="B738" s="4"/>
    </row>
    <row r="739" spans="2:2" ht="15.75" x14ac:dyDescent="0.25">
      <c r="B739" s="4"/>
    </row>
    <row r="740" spans="2:2" ht="15.75" x14ac:dyDescent="0.25">
      <c r="B740" s="4"/>
    </row>
    <row r="741" spans="2:2" ht="15.75" x14ac:dyDescent="0.25">
      <c r="B741" s="4"/>
    </row>
    <row r="742" spans="2:2" ht="15.75" x14ac:dyDescent="0.25">
      <c r="B742" s="4"/>
    </row>
    <row r="743" spans="2:2" ht="15.75" x14ac:dyDescent="0.25">
      <c r="B743" s="4"/>
    </row>
    <row r="744" spans="2:2" ht="15.75" x14ac:dyDescent="0.25">
      <c r="B744" s="4"/>
    </row>
    <row r="745" spans="2:2" ht="15.75" x14ac:dyDescent="0.25">
      <c r="B745" s="4"/>
    </row>
    <row r="746" spans="2:2" ht="15.75" x14ac:dyDescent="0.25">
      <c r="B746" s="4"/>
    </row>
    <row r="747" spans="2:2" ht="15.75" x14ac:dyDescent="0.25">
      <c r="B747" s="4"/>
    </row>
    <row r="748" spans="2:2" ht="15.75" x14ac:dyDescent="0.25">
      <c r="B748" s="4"/>
    </row>
    <row r="749" spans="2:2" ht="15.75" x14ac:dyDescent="0.25">
      <c r="B749" s="4"/>
    </row>
    <row r="750" spans="2:2" ht="15.75" x14ac:dyDescent="0.25">
      <c r="B750" s="4"/>
    </row>
    <row r="751" spans="2:2" ht="15.75" x14ac:dyDescent="0.25">
      <c r="B751" s="4"/>
    </row>
    <row r="752" spans="2:2" ht="15.75" x14ac:dyDescent="0.25">
      <c r="B752" s="4"/>
    </row>
    <row r="753" spans="2:2" ht="15.75" x14ac:dyDescent="0.25">
      <c r="B753" s="4"/>
    </row>
    <row r="754" spans="2:2" ht="15.75" x14ac:dyDescent="0.25">
      <c r="B754" s="4"/>
    </row>
    <row r="755" spans="2:2" ht="15.75" x14ac:dyDescent="0.25">
      <c r="B755" s="4"/>
    </row>
    <row r="756" spans="2:2" ht="15.75" x14ac:dyDescent="0.25">
      <c r="B756" s="4"/>
    </row>
    <row r="757" spans="2:2" ht="15.75" x14ac:dyDescent="0.25">
      <c r="B757" s="4"/>
    </row>
    <row r="758" spans="2:2" ht="15.75" x14ac:dyDescent="0.25">
      <c r="B758" s="4"/>
    </row>
    <row r="759" spans="2:2" ht="15.75" x14ac:dyDescent="0.25">
      <c r="B759" s="4"/>
    </row>
    <row r="760" spans="2:2" ht="15.75" x14ac:dyDescent="0.25">
      <c r="B760" s="4"/>
    </row>
    <row r="761" spans="2:2" ht="15.75" x14ac:dyDescent="0.25">
      <c r="B761" s="4"/>
    </row>
    <row r="762" spans="2:2" ht="15.75" x14ac:dyDescent="0.25">
      <c r="B762" s="4"/>
    </row>
    <row r="763" spans="2:2" ht="15.75" x14ac:dyDescent="0.25">
      <c r="B763" s="4"/>
    </row>
    <row r="764" spans="2:2" ht="15.75" x14ac:dyDescent="0.25">
      <c r="B764" s="4"/>
    </row>
    <row r="765" spans="2:2" ht="15.75" x14ac:dyDescent="0.25">
      <c r="B765" s="4"/>
    </row>
    <row r="766" spans="2:2" ht="15.75" x14ac:dyDescent="0.25">
      <c r="B766" s="4"/>
    </row>
    <row r="767" spans="2:2" ht="15.75" x14ac:dyDescent="0.25">
      <c r="B767" s="4"/>
    </row>
    <row r="768" spans="2:2" ht="15.75" x14ac:dyDescent="0.25">
      <c r="B768" s="4"/>
    </row>
    <row r="769" spans="2:2" ht="15.75" x14ac:dyDescent="0.25">
      <c r="B769" s="4"/>
    </row>
    <row r="770" spans="2:2" ht="15.75" x14ac:dyDescent="0.25">
      <c r="B770" s="4"/>
    </row>
    <row r="771" spans="2:2" ht="15.75" x14ac:dyDescent="0.25">
      <c r="B771" s="4"/>
    </row>
    <row r="772" spans="2:2" ht="15.75" x14ac:dyDescent="0.25">
      <c r="B772" s="4"/>
    </row>
    <row r="773" spans="2:2" ht="15.75" x14ac:dyDescent="0.25">
      <c r="B773" s="4"/>
    </row>
    <row r="774" spans="2:2" ht="15.75" x14ac:dyDescent="0.25">
      <c r="B774" s="4"/>
    </row>
    <row r="775" spans="2:2" ht="15.75" x14ac:dyDescent="0.25">
      <c r="B775" s="4"/>
    </row>
    <row r="776" spans="2:2" ht="15.75" x14ac:dyDescent="0.25">
      <c r="B776" s="4"/>
    </row>
    <row r="777" spans="2:2" ht="15.75" x14ac:dyDescent="0.25">
      <c r="B777" s="4"/>
    </row>
    <row r="778" spans="2:2" ht="15.75" x14ac:dyDescent="0.25">
      <c r="B778" s="4"/>
    </row>
    <row r="779" spans="2:2" ht="15.75" x14ac:dyDescent="0.25">
      <c r="B779" s="4"/>
    </row>
    <row r="780" spans="2:2" ht="15.75" x14ac:dyDescent="0.25">
      <c r="B780" s="4"/>
    </row>
    <row r="781" spans="2:2" ht="15.75" x14ac:dyDescent="0.25">
      <c r="B781" s="4"/>
    </row>
    <row r="782" spans="2:2" ht="15.75" x14ac:dyDescent="0.25">
      <c r="B782" s="4"/>
    </row>
    <row r="783" spans="2:2" ht="15.75" x14ac:dyDescent="0.25">
      <c r="B783" s="4"/>
    </row>
    <row r="784" spans="2:2" ht="15.75" x14ac:dyDescent="0.25">
      <c r="B784" s="4"/>
    </row>
    <row r="785" spans="2:2" ht="15.75" x14ac:dyDescent="0.25">
      <c r="B785" s="4"/>
    </row>
    <row r="786" spans="2:2" ht="15.75" x14ac:dyDescent="0.25">
      <c r="B786" s="4"/>
    </row>
    <row r="787" spans="2:2" ht="15.75" x14ac:dyDescent="0.25">
      <c r="B787" s="4"/>
    </row>
    <row r="788" spans="2:2" ht="15.75" x14ac:dyDescent="0.25">
      <c r="B788" s="4"/>
    </row>
    <row r="789" spans="2:2" ht="15.75" x14ac:dyDescent="0.25">
      <c r="B789" s="4"/>
    </row>
    <row r="790" spans="2:2" ht="15.75" x14ac:dyDescent="0.25">
      <c r="B790" s="4"/>
    </row>
    <row r="791" spans="2:2" ht="15.75" x14ac:dyDescent="0.25">
      <c r="B791" s="4"/>
    </row>
    <row r="792" spans="2:2" ht="15.75" x14ac:dyDescent="0.25">
      <c r="B792" s="4"/>
    </row>
    <row r="793" spans="2:2" ht="15.75" x14ac:dyDescent="0.25">
      <c r="B793" s="4"/>
    </row>
    <row r="794" spans="2:2" ht="15.75" x14ac:dyDescent="0.25">
      <c r="B794" s="4"/>
    </row>
    <row r="795" spans="2:2" ht="15.75" x14ac:dyDescent="0.25">
      <c r="B795" s="4"/>
    </row>
    <row r="796" spans="2:2" ht="15.75" x14ac:dyDescent="0.25">
      <c r="B796" s="4"/>
    </row>
    <row r="797" spans="2:2" ht="15.75" x14ac:dyDescent="0.25">
      <c r="B797" s="4"/>
    </row>
    <row r="798" spans="2:2" ht="15.75" x14ac:dyDescent="0.25">
      <c r="B798" s="4"/>
    </row>
    <row r="799" spans="2:2" ht="15.75" x14ac:dyDescent="0.25">
      <c r="B799" s="4"/>
    </row>
    <row r="800" spans="2:2" ht="15.75" x14ac:dyDescent="0.25">
      <c r="B800" s="4"/>
    </row>
    <row r="801" spans="2:2" ht="15.75" x14ac:dyDescent="0.25">
      <c r="B801" s="4"/>
    </row>
    <row r="802" spans="2:2" ht="15.75" x14ac:dyDescent="0.25">
      <c r="B802" s="4"/>
    </row>
    <row r="803" spans="2:2" ht="15.75" x14ac:dyDescent="0.25">
      <c r="B803" s="4"/>
    </row>
    <row r="804" spans="2:2" ht="15.75" x14ac:dyDescent="0.25">
      <c r="B804" s="4"/>
    </row>
    <row r="805" spans="2:2" ht="15.75" x14ac:dyDescent="0.25">
      <c r="B805" s="4"/>
    </row>
    <row r="806" spans="2:2" ht="15.75" x14ac:dyDescent="0.25">
      <c r="B806" s="4"/>
    </row>
    <row r="807" spans="2:2" ht="15.75" x14ac:dyDescent="0.25">
      <c r="B807" s="4"/>
    </row>
    <row r="808" spans="2:2" ht="15.75" x14ac:dyDescent="0.25">
      <c r="B808" s="4"/>
    </row>
    <row r="809" spans="2:2" ht="15.75" x14ac:dyDescent="0.25">
      <c r="B809" s="4"/>
    </row>
    <row r="810" spans="2:2" ht="15.75" x14ac:dyDescent="0.25">
      <c r="B810" s="4"/>
    </row>
    <row r="811" spans="2:2" ht="15.75" x14ac:dyDescent="0.25">
      <c r="B811" s="4"/>
    </row>
    <row r="812" spans="2:2" ht="15.75" x14ac:dyDescent="0.25">
      <c r="B812" s="4"/>
    </row>
    <row r="813" spans="2:2" ht="15.75" x14ac:dyDescent="0.25">
      <c r="B813" s="4"/>
    </row>
    <row r="814" spans="2:2" ht="15.75" x14ac:dyDescent="0.25">
      <c r="B814" s="4"/>
    </row>
    <row r="815" spans="2:2" ht="15.75" x14ac:dyDescent="0.25">
      <c r="B815" s="4"/>
    </row>
    <row r="816" spans="2:2" ht="15.75" x14ac:dyDescent="0.25">
      <c r="B816" s="4"/>
    </row>
    <row r="817" spans="2:2" ht="15.75" x14ac:dyDescent="0.25">
      <c r="B817" s="4"/>
    </row>
    <row r="818" spans="2:2" ht="15.75" x14ac:dyDescent="0.25">
      <c r="B818" s="4"/>
    </row>
    <row r="819" spans="2:2" ht="15.75" x14ac:dyDescent="0.25">
      <c r="B819" s="4"/>
    </row>
    <row r="820" spans="2:2" ht="15.75" x14ac:dyDescent="0.25">
      <c r="B820" s="4"/>
    </row>
    <row r="821" spans="2:2" ht="15.75" x14ac:dyDescent="0.25">
      <c r="B821" s="4"/>
    </row>
    <row r="822" spans="2:2" ht="15.75" x14ac:dyDescent="0.25">
      <c r="B822" s="4"/>
    </row>
    <row r="823" spans="2:2" ht="15.75" x14ac:dyDescent="0.25">
      <c r="B823" s="4"/>
    </row>
    <row r="824" spans="2:2" ht="15.75" x14ac:dyDescent="0.25">
      <c r="B824" s="4"/>
    </row>
    <row r="825" spans="2:2" ht="15.75" x14ac:dyDescent="0.25">
      <c r="B825" s="4"/>
    </row>
    <row r="826" spans="2:2" ht="15.75" x14ac:dyDescent="0.25">
      <c r="B826" s="4"/>
    </row>
    <row r="827" spans="2:2" ht="15.75" x14ac:dyDescent="0.25">
      <c r="B827" s="4"/>
    </row>
    <row r="828" spans="2:2" ht="15.75" x14ac:dyDescent="0.25">
      <c r="B828" s="4"/>
    </row>
    <row r="829" spans="2:2" ht="15.75" x14ac:dyDescent="0.25">
      <c r="B829" s="4"/>
    </row>
    <row r="830" spans="2:2" ht="15.75" x14ac:dyDescent="0.25">
      <c r="B830" s="4"/>
    </row>
    <row r="831" spans="2:2" ht="15.75" x14ac:dyDescent="0.25">
      <c r="B831" s="4"/>
    </row>
    <row r="832" spans="2:2" ht="15.75" x14ac:dyDescent="0.25">
      <c r="B832" s="4"/>
    </row>
    <row r="833" spans="2:2" ht="15.75" x14ac:dyDescent="0.25">
      <c r="B833" s="4"/>
    </row>
    <row r="834" spans="2:2" ht="15.75" x14ac:dyDescent="0.25">
      <c r="B834" s="4"/>
    </row>
    <row r="835" spans="2:2" ht="15.75" x14ac:dyDescent="0.25">
      <c r="B835" s="4"/>
    </row>
    <row r="836" spans="2:2" ht="15.75" x14ac:dyDescent="0.25">
      <c r="B836" s="4"/>
    </row>
    <row r="837" spans="2:2" ht="15.75" x14ac:dyDescent="0.25">
      <c r="B837" s="4"/>
    </row>
    <row r="838" spans="2:2" ht="15.75" x14ac:dyDescent="0.25">
      <c r="B838" s="4"/>
    </row>
    <row r="839" spans="2:2" ht="15.75" x14ac:dyDescent="0.25">
      <c r="B839" s="4"/>
    </row>
    <row r="840" spans="2:2" ht="15.75" x14ac:dyDescent="0.25">
      <c r="B840" s="4"/>
    </row>
    <row r="841" spans="2:2" ht="15.75" x14ac:dyDescent="0.25">
      <c r="B841" s="4"/>
    </row>
    <row r="842" spans="2:2" ht="15.75" x14ac:dyDescent="0.25">
      <c r="B842" s="4"/>
    </row>
    <row r="843" spans="2:2" ht="15.75" x14ac:dyDescent="0.25">
      <c r="B843" s="4"/>
    </row>
    <row r="844" spans="2:2" ht="15.75" x14ac:dyDescent="0.25">
      <c r="B844" s="4"/>
    </row>
    <row r="845" spans="2:2" ht="15.75" x14ac:dyDescent="0.25">
      <c r="B845" s="4"/>
    </row>
    <row r="846" spans="2:2" ht="15.75" x14ac:dyDescent="0.25">
      <c r="B846" s="4"/>
    </row>
    <row r="847" spans="2:2" ht="15.75" x14ac:dyDescent="0.25">
      <c r="B847" s="4"/>
    </row>
    <row r="848" spans="2:2" ht="15.75" x14ac:dyDescent="0.25">
      <c r="B848" s="4"/>
    </row>
    <row r="849" spans="2:2" ht="15.75" x14ac:dyDescent="0.25">
      <c r="B849" s="4"/>
    </row>
    <row r="850" spans="2:2" ht="15.75" x14ac:dyDescent="0.25">
      <c r="B850" s="4"/>
    </row>
    <row r="851" spans="2:2" ht="15.75" x14ac:dyDescent="0.25">
      <c r="B851" s="4"/>
    </row>
    <row r="852" spans="2:2" ht="15.75" x14ac:dyDescent="0.25">
      <c r="B852" s="4"/>
    </row>
    <row r="853" spans="2:2" ht="15.75" x14ac:dyDescent="0.25">
      <c r="B853" s="4"/>
    </row>
    <row r="854" spans="2:2" ht="15.75" x14ac:dyDescent="0.25">
      <c r="B854" s="4"/>
    </row>
    <row r="855" spans="2:2" ht="15.75" x14ac:dyDescent="0.25">
      <c r="B855" s="4"/>
    </row>
    <row r="856" spans="2:2" ht="15.75" x14ac:dyDescent="0.25">
      <c r="B856" s="4"/>
    </row>
    <row r="857" spans="2:2" ht="15.75" x14ac:dyDescent="0.25">
      <c r="B857" s="4"/>
    </row>
    <row r="858" spans="2:2" ht="15.75" x14ac:dyDescent="0.25">
      <c r="B858" s="4"/>
    </row>
    <row r="859" spans="2:2" ht="15.75" x14ac:dyDescent="0.25">
      <c r="B859" s="4"/>
    </row>
    <row r="860" spans="2:2" ht="15.75" x14ac:dyDescent="0.25">
      <c r="B860" s="4"/>
    </row>
    <row r="861" spans="2:2" ht="15.75" x14ac:dyDescent="0.25">
      <c r="B861" s="4"/>
    </row>
    <row r="862" spans="2:2" ht="15.75" x14ac:dyDescent="0.25">
      <c r="B862" s="4"/>
    </row>
    <row r="863" spans="2:2" ht="15.75" x14ac:dyDescent="0.25">
      <c r="B863" s="4"/>
    </row>
    <row r="864" spans="2:2" ht="15.75" x14ac:dyDescent="0.25">
      <c r="B864" s="4"/>
    </row>
    <row r="865" spans="2:2" ht="15.75" x14ac:dyDescent="0.25">
      <c r="B865" s="4"/>
    </row>
    <row r="866" spans="2:2" ht="15.75" x14ac:dyDescent="0.25">
      <c r="B866" s="4"/>
    </row>
    <row r="867" spans="2:2" ht="15.75" x14ac:dyDescent="0.25">
      <c r="B867" s="4"/>
    </row>
    <row r="868" spans="2:2" ht="15.75" x14ac:dyDescent="0.25">
      <c r="B868" s="4"/>
    </row>
    <row r="869" spans="2:2" ht="15.75" x14ac:dyDescent="0.25">
      <c r="B869" s="4"/>
    </row>
    <row r="870" spans="2:2" ht="15.75" x14ac:dyDescent="0.25">
      <c r="B870" s="4"/>
    </row>
    <row r="871" spans="2:2" ht="15.75" x14ac:dyDescent="0.25">
      <c r="B871" s="4"/>
    </row>
    <row r="872" spans="2:2" ht="15.75" x14ac:dyDescent="0.25">
      <c r="B872" s="4"/>
    </row>
    <row r="873" spans="2:2" ht="15.75" x14ac:dyDescent="0.25">
      <c r="B873" s="4"/>
    </row>
    <row r="874" spans="2:2" ht="15.75" x14ac:dyDescent="0.25">
      <c r="B874" s="4"/>
    </row>
    <row r="875" spans="2:2" ht="15.75" x14ac:dyDescent="0.25">
      <c r="B875" s="4"/>
    </row>
    <row r="876" spans="2:2" ht="15.75" x14ac:dyDescent="0.25">
      <c r="B876" s="4"/>
    </row>
    <row r="877" spans="2:2" ht="15.75" x14ac:dyDescent="0.25">
      <c r="B877" s="4"/>
    </row>
    <row r="878" spans="2:2" ht="15.75" x14ac:dyDescent="0.25">
      <c r="B878" s="4"/>
    </row>
    <row r="879" spans="2:2" ht="15.75" x14ac:dyDescent="0.25">
      <c r="B879" s="4"/>
    </row>
    <row r="880" spans="2:2" ht="15.75" x14ac:dyDescent="0.25">
      <c r="B880" s="4"/>
    </row>
    <row r="881" spans="2:2" ht="15.75" x14ac:dyDescent="0.25">
      <c r="B881" s="4"/>
    </row>
    <row r="882" spans="2:2" ht="15.75" x14ac:dyDescent="0.25">
      <c r="B882" s="4"/>
    </row>
    <row r="883" spans="2:2" ht="15.75" x14ac:dyDescent="0.25">
      <c r="B883" s="4"/>
    </row>
    <row r="884" spans="2:2" ht="15.75" x14ac:dyDescent="0.25">
      <c r="B884" s="4"/>
    </row>
    <row r="885" spans="2:2" ht="15.75" x14ac:dyDescent="0.25">
      <c r="B885" s="4"/>
    </row>
    <row r="886" spans="2:2" ht="15.75" x14ac:dyDescent="0.25">
      <c r="B886" s="4"/>
    </row>
    <row r="887" spans="2:2" ht="15.75" x14ac:dyDescent="0.25">
      <c r="B887" s="4"/>
    </row>
    <row r="888" spans="2:2" ht="15.75" x14ac:dyDescent="0.25">
      <c r="B888" s="4"/>
    </row>
    <row r="889" spans="2:2" ht="15.75" x14ac:dyDescent="0.25">
      <c r="B889" s="4"/>
    </row>
    <row r="890" spans="2:2" ht="15.75" x14ac:dyDescent="0.25">
      <c r="B890" s="4"/>
    </row>
    <row r="891" spans="2:2" ht="15.75" x14ac:dyDescent="0.25">
      <c r="B891" s="4"/>
    </row>
    <row r="892" spans="2:2" ht="15.75" x14ac:dyDescent="0.25">
      <c r="B892" s="4"/>
    </row>
    <row r="893" spans="2:2" ht="15.75" x14ac:dyDescent="0.25">
      <c r="B893" s="4"/>
    </row>
    <row r="894" spans="2:2" ht="15.75" x14ac:dyDescent="0.25">
      <c r="B894" s="4"/>
    </row>
    <row r="895" spans="2:2" ht="15.75" x14ac:dyDescent="0.25">
      <c r="B895" s="4"/>
    </row>
    <row r="896" spans="2:2" ht="15.75" x14ac:dyDescent="0.25">
      <c r="B896" s="4"/>
    </row>
    <row r="897" spans="2:2" ht="15.75" x14ac:dyDescent="0.25">
      <c r="B897" s="4"/>
    </row>
    <row r="898" spans="2:2" ht="15.75" x14ac:dyDescent="0.25">
      <c r="B898" s="4"/>
    </row>
    <row r="899" spans="2:2" ht="15.75" x14ac:dyDescent="0.25">
      <c r="B899" s="4"/>
    </row>
    <row r="900" spans="2:2" ht="15.75" x14ac:dyDescent="0.25">
      <c r="B900" s="4"/>
    </row>
    <row r="901" spans="2:2" ht="15.75" x14ac:dyDescent="0.25">
      <c r="B901" s="4"/>
    </row>
    <row r="902" spans="2:2" ht="15.75" x14ac:dyDescent="0.25">
      <c r="B902" s="4"/>
    </row>
    <row r="903" spans="2:2" ht="15.75" x14ac:dyDescent="0.25">
      <c r="B903" s="4"/>
    </row>
    <row r="904" spans="2:2" ht="15.75" x14ac:dyDescent="0.25">
      <c r="B904" s="4"/>
    </row>
    <row r="905" spans="2:2" ht="15.75" x14ac:dyDescent="0.25">
      <c r="B905" s="4"/>
    </row>
    <row r="906" spans="2:2" ht="15.75" x14ac:dyDescent="0.25">
      <c r="B906" s="4"/>
    </row>
    <row r="907" spans="2:2" ht="15.75" x14ac:dyDescent="0.25">
      <c r="B907" s="4"/>
    </row>
    <row r="908" spans="2:2" ht="15.75" x14ac:dyDescent="0.25">
      <c r="B908" s="4"/>
    </row>
    <row r="909" spans="2:2" ht="15.75" x14ac:dyDescent="0.25">
      <c r="B909" s="4"/>
    </row>
    <row r="910" spans="2:2" ht="15.75" x14ac:dyDescent="0.25">
      <c r="B910" s="4"/>
    </row>
    <row r="911" spans="2:2" ht="15.75" x14ac:dyDescent="0.25">
      <c r="B911" s="4"/>
    </row>
    <row r="912" spans="2:2" ht="15.75" x14ac:dyDescent="0.25">
      <c r="B912" s="4"/>
    </row>
    <row r="913" spans="2:2" ht="15.75" x14ac:dyDescent="0.25">
      <c r="B913" s="4"/>
    </row>
    <row r="914" spans="2:2" ht="15.75" x14ac:dyDescent="0.25">
      <c r="B914" s="4"/>
    </row>
    <row r="915" spans="2:2" ht="15.75" x14ac:dyDescent="0.25">
      <c r="B915" s="4"/>
    </row>
    <row r="916" spans="2:2" ht="15.75" x14ac:dyDescent="0.25">
      <c r="B916" s="4"/>
    </row>
    <row r="917" spans="2:2" ht="15.75" x14ac:dyDescent="0.25">
      <c r="B917" s="4"/>
    </row>
    <row r="918" spans="2:2" ht="15.75" x14ac:dyDescent="0.25">
      <c r="B918" s="4"/>
    </row>
    <row r="919" spans="2:2" ht="15.75" x14ac:dyDescent="0.25">
      <c r="B919" s="4"/>
    </row>
    <row r="920" spans="2:2" ht="15.75" x14ac:dyDescent="0.25">
      <c r="B920" s="4"/>
    </row>
    <row r="921" spans="2:2" ht="15.75" x14ac:dyDescent="0.25">
      <c r="B921" s="4"/>
    </row>
    <row r="922" spans="2:2" ht="15.75" x14ac:dyDescent="0.25">
      <c r="B922" s="4"/>
    </row>
    <row r="923" spans="2:2" ht="15.75" x14ac:dyDescent="0.25">
      <c r="B923" s="4"/>
    </row>
    <row r="924" spans="2:2" ht="15.75" x14ac:dyDescent="0.25">
      <c r="B924" s="4"/>
    </row>
    <row r="925" spans="2:2" ht="15.75" x14ac:dyDescent="0.25">
      <c r="B925" s="4"/>
    </row>
    <row r="926" spans="2:2" ht="15.75" x14ac:dyDescent="0.25">
      <c r="B926" s="4"/>
    </row>
    <row r="927" spans="2:2" ht="15.75" x14ac:dyDescent="0.25">
      <c r="B927" s="4"/>
    </row>
    <row r="928" spans="2:2" ht="15.75" x14ac:dyDescent="0.25">
      <c r="B928" s="4"/>
    </row>
    <row r="929" spans="2:2" ht="15.75" x14ac:dyDescent="0.25">
      <c r="B929" s="4"/>
    </row>
    <row r="930" spans="2:2" ht="15.75" x14ac:dyDescent="0.25">
      <c r="B930" s="4"/>
    </row>
    <row r="931" spans="2:2" ht="15.75" x14ac:dyDescent="0.25">
      <c r="B931" s="4"/>
    </row>
    <row r="932" spans="2:2" ht="15.75" x14ac:dyDescent="0.25">
      <c r="B932" s="4"/>
    </row>
    <row r="933" spans="2:2" ht="15.75" x14ac:dyDescent="0.25">
      <c r="B933" s="4"/>
    </row>
    <row r="934" spans="2:2" ht="15.75" x14ac:dyDescent="0.25">
      <c r="B934" s="4"/>
    </row>
    <row r="935" spans="2:2" ht="15.75" x14ac:dyDescent="0.25">
      <c r="B935" s="4"/>
    </row>
    <row r="936" spans="2:2" ht="15.75" x14ac:dyDescent="0.25">
      <c r="B936" s="4"/>
    </row>
    <row r="937" spans="2:2" ht="15.75" x14ac:dyDescent="0.25">
      <c r="B937" s="4"/>
    </row>
    <row r="938" spans="2:2" ht="15.75" x14ac:dyDescent="0.25">
      <c r="B938" s="4"/>
    </row>
    <row r="939" spans="2:2" ht="15.75" x14ac:dyDescent="0.25">
      <c r="B939" s="4"/>
    </row>
    <row r="940" spans="2:2" ht="15.75" x14ac:dyDescent="0.25">
      <c r="B940" s="4"/>
    </row>
    <row r="941" spans="2:2" ht="15.75" x14ac:dyDescent="0.25">
      <c r="B941" s="4"/>
    </row>
    <row r="942" spans="2:2" ht="15.75" x14ac:dyDescent="0.25">
      <c r="B942" s="4"/>
    </row>
    <row r="943" spans="2:2" ht="15.75" x14ac:dyDescent="0.25">
      <c r="B943" s="4"/>
    </row>
    <row r="944" spans="2:2" ht="15.75" x14ac:dyDescent="0.25">
      <c r="B944" s="4"/>
    </row>
    <row r="945" spans="2:2" ht="15.75" x14ac:dyDescent="0.25">
      <c r="B945" s="4"/>
    </row>
    <row r="946" spans="2:2" ht="15.75" x14ac:dyDescent="0.25">
      <c r="B946" s="4"/>
    </row>
    <row r="947" spans="2:2" ht="15.75" x14ac:dyDescent="0.25">
      <c r="B947" s="4"/>
    </row>
    <row r="948" spans="2:2" ht="15.75" x14ac:dyDescent="0.25">
      <c r="B948" s="4"/>
    </row>
    <row r="949" spans="2:2" ht="15.75" x14ac:dyDescent="0.25">
      <c r="B949" s="4"/>
    </row>
    <row r="950" spans="2:2" ht="15.75" x14ac:dyDescent="0.25">
      <c r="B950" s="4"/>
    </row>
    <row r="951" spans="2:2" ht="15.75" x14ac:dyDescent="0.25">
      <c r="B951" s="4"/>
    </row>
    <row r="952" spans="2:2" ht="15.75" x14ac:dyDescent="0.25">
      <c r="B952" s="4"/>
    </row>
    <row r="953" spans="2:2" ht="15.75" x14ac:dyDescent="0.25">
      <c r="B953" s="4"/>
    </row>
    <row r="954" spans="2:2" ht="15.75" x14ac:dyDescent="0.25">
      <c r="B954" s="4"/>
    </row>
    <row r="955" spans="2:2" ht="15.75" x14ac:dyDescent="0.25">
      <c r="B955" s="4"/>
    </row>
    <row r="956" spans="2:2" ht="15.75" x14ac:dyDescent="0.25">
      <c r="B956" s="4"/>
    </row>
    <row r="957" spans="2:2" ht="15.75" x14ac:dyDescent="0.25">
      <c r="B957" s="4"/>
    </row>
    <row r="958" spans="2:2" ht="15.75" x14ac:dyDescent="0.25">
      <c r="B958" s="4"/>
    </row>
    <row r="959" spans="2:2" ht="15.75" x14ac:dyDescent="0.25">
      <c r="B959" s="4"/>
    </row>
    <row r="960" spans="2:2" ht="15.75" x14ac:dyDescent="0.25">
      <c r="B960" s="4"/>
    </row>
    <row r="961" spans="2:2" ht="15.75" x14ac:dyDescent="0.25">
      <c r="B961" s="4"/>
    </row>
    <row r="962" spans="2:2" ht="15.75" x14ac:dyDescent="0.25">
      <c r="B962" s="4"/>
    </row>
    <row r="963" spans="2:2" ht="15.75" x14ac:dyDescent="0.25">
      <c r="B963" s="4"/>
    </row>
    <row r="964" spans="2:2" ht="15.75" x14ac:dyDescent="0.25">
      <c r="B964" s="4"/>
    </row>
    <row r="965" spans="2:2" ht="15.75" x14ac:dyDescent="0.25">
      <c r="B965" s="4"/>
    </row>
    <row r="966" spans="2:2" ht="15.75" x14ac:dyDescent="0.25">
      <c r="B966" s="4"/>
    </row>
    <row r="967" spans="2:2" ht="15.75" x14ac:dyDescent="0.25">
      <c r="B967" s="4"/>
    </row>
    <row r="968" spans="2:2" ht="15.75" x14ac:dyDescent="0.25">
      <c r="B968" s="4"/>
    </row>
    <row r="969" spans="2:2" ht="15.75" x14ac:dyDescent="0.25">
      <c r="B969" s="4"/>
    </row>
    <row r="970" spans="2:2" ht="15.75" x14ac:dyDescent="0.25">
      <c r="B970" s="4"/>
    </row>
    <row r="971" spans="2:2" ht="15.75" x14ac:dyDescent="0.25">
      <c r="B971" s="4"/>
    </row>
    <row r="972" spans="2:2" ht="15.75" x14ac:dyDescent="0.25">
      <c r="B972" s="4"/>
    </row>
    <row r="973" spans="2:2" ht="15.75" x14ac:dyDescent="0.25">
      <c r="B973" s="4"/>
    </row>
    <row r="974" spans="2:2" ht="15.75" x14ac:dyDescent="0.25">
      <c r="B974" s="4"/>
    </row>
    <row r="975" spans="2:2" ht="15.75" x14ac:dyDescent="0.25">
      <c r="B975" s="4"/>
    </row>
    <row r="976" spans="2:2" ht="15.75" x14ac:dyDescent="0.25">
      <c r="B976" s="4"/>
    </row>
    <row r="977" spans="2:2" ht="15.75" x14ac:dyDescent="0.25">
      <c r="B977" s="4"/>
    </row>
    <row r="978" spans="2:2" ht="15.75" x14ac:dyDescent="0.25">
      <c r="B978" s="4"/>
    </row>
    <row r="979" spans="2:2" ht="15.75" x14ac:dyDescent="0.25">
      <c r="B979" s="4"/>
    </row>
    <row r="980" spans="2:2" ht="15.75" x14ac:dyDescent="0.25">
      <c r="B980" s="4"/>
    </row>
    <row r="981" spans="2:2" ht="15.75" x14ac:dyDescent="0.25">
      <c r="B981" s="4"/>
    </row>
    <row r="982" spans="2:2" ht="15.75" x14ac:dyDescent="0.25">
      <c r="B982" s="4"/>
    </row>
    <row r="983" spans="2:2" ht="15.75" x14ac:dyDescent="0.25">
      <c r="B983" s="4"/>
    </row>
    <row r="984" spans="2:2" ht="15.75" x14ac:dyDescent="0.25">
      <c r="B984" s="4"/>
    </row>
    <row r="985" spans="2:2" ht="15.75" x14ac:dyDescent="0.25">
      <c r="B985" s="4"/>
    </row>
    <row r="986" spans="2:2" ht="15.75" x14ac:dyDescent="0.25">
      <c r="B986" s="4"/>
    </row>
    <row r="987" spans="2:2" ht="15.75" x14ac:dyDescent="0.25">
      <c r="B987" s="4"/>
    </row>
    <row r="988" spans="2:2" ht="15.75" x14ac:dyDescent="0.25">
      <c r="B988" s="4"/>
    </row>
    <row r="989" spans="2:2" ht="15.75" x14ac:dyDescent="0.25">
      <c r="B989" s="4"/>
    </row>
    <row r="990" spans="2:2" ht="15.75" x14ac:dyDescent="0.25">
      <c r="B990" s="4"/>
    </row>
    <row r="991" spans="2:2" ht="15.75" x14ac:dyDescent="0.25">
      <c r="B991" s="4"/>
    </row>
    <row r="992" spans="2:2" ht="15.75" x14ac:dyDescent="0.25">
      <c r="B992" s="4"/>
    </row>
    <row r="993" spans="2:2" ht="15.75" x14ac:dyDescent="0.25">
      <c r="B993" s="4"/>
    </row>
    <row r="994" spans="2:2" ht="15.75" x14ac:dyDescent="0.25">
      <c r="B994" s="4"/>
    </row>
    <row r="995" spans="2:2" ht="15.75" x14ac:dyDescent="0.25">
      <c r="B995" s="4"/>
    </row>
    <row r="996" spans="2:2" ht="15.75" x14ac:dyDescent="0.25">
      <c r="B996" s="4"/>
    </row>
    <row r="997" spans="2:2" ht="15.75" x14ac:dyDescent="0.25">
      <c r="B997" s="4"/>
    </row>
    <row r="998" spans="2:2" ht="15.75" x14ac:dyDescent="0.25">
      <c r="B998" s="4"/>
    </row>
    <row r="999" spans="2:2" ht="15.75" x14ac:dyDescent="0.25">
      <c r="B999" s="4"/>
    </row>
    <row r="1000" spans="2:2" ht="15.75" x14ac:dyDescent="0.25">
      <c r="B1000" s="4"/>
    </row>
    <row r="1001" spans="2:2" ht="15.75" x14ac:dyDescent="0.25">
      <c r="B1001" s="4"/>
    </row>
  </sheetData>
  <mergeCells count="2">
    <mergeCell ref="A2:C2"/>
    <mergeCell ref="A4:A19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1. Động vật thủy sinh</vt:lpstr>
      <vt:lpstr>2. Gia cầm</vt:lpstr>
      <vt:lpstr>3. Thức ăn và phụ gia có nguồn </vt:lpstr>
      <vt:lpstr>4. Các sản phẩm động vật không </vt:lpstr>
      <vt:lpstr>5. Dược liệu Trung Quốc có nguồ</vt:lpstr>
      <vt:lpstr>6. Động vật trên cạn và vật liệ</vt:lpstr>
      <vt:lpstr>7. Vật liệu sinh học</vt:lpstr>
      <vt:lpstr>8.Ngũ cốc</vt:lpstr>
      <vt:lpstr>9. Cây giống</vt:lpstr>
      <vt:lpstr>10. Vật liệu TT</vt:lpstr>
      <vt:lpstr>11. Phân bón có nguồn gốc thực </vt:lpstr>
      <vt:lpstr>12. Thức ăn CN nguồn thực vật</vt:lpstr>
      <vt:lpstr>13. Sản phẩm thực vật chế biến</vt:lpstr>
      <vt:lpstr>14. Trái cây tươi</vt:lpstr>
      <vt:lpstr>15. Rau tươi</vt:lpstr>
      <vt:lpstr>16. Dược liệu thực vật Trung Qu</vt:lpstr>
      <vt:lpstr>17. Gia vị có nguồn gốc thực vậ</vt:lpstr>
      <vt:lpstr>18. Sản phẩm có nguồn gốc TV</vt:lpstr>
      <vt:lpstr>19. Lá thuốc lá</vt:lpstr>
      <vt:lpstr>20. Khác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Windows User</cp:lastModifiedBy>
  <dcterms:created xsi:type="dcterms:W3CDTF">2026-01-07T09:38:05Z</dcterms:created>
  <dcterms:modified xsi:type="dcterms:W3CDTF">2026-02-10T13:21:04Z</dcterms:modified>
</cp:coreProperties>
</file>